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5440" windowHeight="120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<sst xmlns="http://schemas.openxmlformats.org/spreadsheetml/2006/main" count="79" uniqueCount="75">
  <si>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t>ELECTIONS LEGISLATIVES DES 12 ET  19 JUIN 2022 - QUANTITES DE DOCUMENTS PAR CIRCONSCRIPTION ( bulletins de vote et circulaires )</t>
  </si>
  <si>
    <t>Circonscriptions</t>
  </si>
  <si>
    <t>Colombes</t>
  </si>
  <si>
    <t>Gennevilliers</t>
  </si>
  <si>
    <t>Villeneuve-la Garenne</t>
  </si>
  <si>
    <t>Asnieres</t>
  </si>
  <si>
    <t>Bois-Colombes</t>
  </si>
  <si>
    <t>La Garenne-Colombes</t>
  </si>
  <si>
    <t>Courbevoie</t>
  </si>
  <si>
    <t>Nanterre</t>
  </si>
  <si>
    <t>Suresnes</t>
  </si>
  <si>
    <t>Levallois-Perret</t>
  </si>
  <si>
    <t>Puteaux</t>
  </si>
  <si>
    <t>Neuilly-sur-Seine</t>
  </si>
  <si>
    <t>Rueil Malmaison</t>
  </si>
  <si>
    <t>Garches</t>
  </si>
  <si>
    <t>Saint Cloud</t>
  </si>
  <si>
    <t>Sèvres</t>
  </si>
  <si>
    <t>Chaville</t>
  </si>
  <si>
    <t>Meudon</t>
  </si>
  <si>
    <t>Marnes-la-Coquette</t>
  </si>
  <si>
    <t>Vaucresson</t>
  </si>
  <si>
    <t>Ville d'Avray</t>
  </si>
  <si>
    <t>Boulogne-Billancourt</t>
  </si>
  <si>
    <t>Vanves</t>
  </si>
  <si>
    <t>Issy-les-Moulineaux</t>
  </si>
  <si>
    <t>Bagneux</t>
  </si>
  <si>
    <t>Malakoff</t>
  </si>
  <si>
    <t>Montrouge</t>
  </si>
  <si>
    <t>Le Plessis-Robinson</t>
  </si>
  <si>
    <t>Chatillon</t>
  </si>
  <si>
    <t>Fontenay-aux-Roses</t>
  </si>
  <si>
    <t>Clamart</t>
  </si>
  <si>
    <t>Antony</t>
  </si>
  <si>
    <t>Bourg-la-Reine</t>
  </si>
  <si>
    <t>Châtenay-Malabry</t>
  </si>
  <si>
    <t>Sceaux</t>
  </si>
  <si>
    <t>TOTAL 13 circonscriptions</t>
  </si>
  <si>
    <t>Aucun bulletin de vote n’est à envoyer aux électeurs pour les communes équipées de machine à voter (MAV), seulement quelques bulletins de vote (20 par bureau de vote) sont à livrer.</t>
  </si>
  <si>
    <t>Les communes équipées de machines à voter sont : Antony, Boulogne-Billancourt,Châtenay-Malabry, Colombes, Courbevoie, Garches, Issy-les-Moulineaux, Sèvres, Suresnes, Vaucresson, Ville d'Avray.</t>
  </si>
  <si>
    <t>Informations sur les lieux de livraison :</t>
  </si>
  <si>
    <t>Les déclarations et bulletins de vote à envoyer aux électeurs (pour la mise sous pli) devronts êtres livrés à l'adresse suivante :</t>
  </si>
  <si>
    <t xml:space="preserve">Société KOBA GLOBAL SERVICES Route de Neuilly-sous-Clermont - 60290 RANTIGNY </t>
  </si>
  <si>
    <t>Contact : Mme Stéphanie MURET Tél :  03 44 64 65 73 - Courriel : smuret@koba.com</t>
  </si>
  <si>
    <t xml:space="preserve">Les bulletins de vote pour les bureaux de vote devront être livrés à l'adresse suivante : </t>
  </si>
  <si>
    <t>France ROUTAGE : Parc de Pontillaut, Rue de Strasbourg, 77340 PONTAULT COMBAULT</t>
  </si>
  <si>
    <t>Contacts : Ludovic DA COSTA – 06 29 19 14 72 – ldacosta@f-r.fr</t>
  </si>
  <si>
    <t>Morgane ZOUGGARI – 06 70 80 11 90 – mzouggari@f-r.fr</t>
  </si>
  <si>
    <t>Clichy</t>
  </si>
  <si>
    <t>Quantités maximales ouvrant droit à un remboursement par l'Etat</t>
  </si>
  <si>
    <t>Commune de
 rattachement</t>
  </si>
  <si>
    <t>Nbre de
bureaux
de vote</t>
  </si>
  <si>
    <t>Nbre d'électeurs
au 27 avril 2022
(electeurs français)</t>
  </si>
  <si>
    <t>Bulletins de vote
(double du nombre
d' électeurs + 10% )</t>
  </si>
  <si>
    <t>Circulaires
(nombre d'électeurs
+ 5%  )</t>
  </si>
  <si>
    <r>
      <t xml:space="preserve">Nombre de bulletins de vote et de circulaires pour la mise sous pli </t>
    </r>
    <r>
      <rPr>
        <sz val="16"/>
        <color indexed="10"/>
        <rFont val="Arial"/>
        <family val="2"/>
      </rPr>
      <t>(à livrer chez Koba)</t>
    </r>
  </si>
  <si>
    <r>
      <t xml:space="preserve">Nombre de bulletins de vote
 pour les bureaux de vote
</t>
    </r>
    <r>
      <rPr>
        <sz val="16"/>
        <color indexed="10"/>
        <rFont val="Arial"/>
        <family val="2"/>
      </rPr>
      <t>(à livrer chez France Routage)</t>
    </r>
  </si>
  <si>
    <r>
      <t>Total 1</t>
    </r>
    <r>
      <rPr>
        <vertAlign val="superscript"/>
        <sz val="16"/>
        <rFont val="Arial"/>
        <family val="2"/>
      </rPr>
      <t>ère</t>
    </r>
    <r>
      <rPr>
        <sz val="16"/>
        <rFont val="Arial"/>
        <family val="2"/>
      </rPr>
      <t xml:space="preserve"> circonscription</t>
    </r>
  </si>
  <si>
    <r>
      <t>Total 2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</si>
  <si>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3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</si>
  <si>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4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</si>
  <si>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5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</si>
  <si>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6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</si>
  <si>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7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</si>
  <si>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8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</si>
  <si>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9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</si>
  <si>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10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</si>
  <si>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11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</si>
  <si>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12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</si>
  <si>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r>
      <t>Total 13</t>
    </r>
    <r>
      <rPr>
        <vertAlign val="superscript"/>
        <sz val="16"/>
        <rFont val="Arial"/>
        <family val="2"/>
      </rPr>
      <t>ème</t>
    </r>
    <r>
      <rPr>
        <sz val="16"/>
        <rFont val="Arial"/>
        <family val="2"/>
      </rPr>
      <t xml:space="preserve"> circonscription</t>
    </r>
  </si>
  <si>
    <t xml:space="preserve">Nbre de bulletins de vote </t>
  </si>
  <si>
    <t>Nbre de circulaires</t>
  </si>
  <si>
    <t>à jour du 04/05/22</t>
  </si>
  <si>
    <r>
      <t>Dates limites de livraison :</t>
    </r>
    <r>
      <rPr>
        <b/>
        <u val="single"/>
        <sz val="18"/>
        <color indexed="10"/>
        <rFont val="Arial"/>
        <family val="2"/>
      </rPr>
      <t xml:space="preserve"> le samedi 28 mai 2022 à 12 heures pour le 1er tour et le mercredi 15 juin 2022 à 10 heures pour le 2nd tour</t>
    </r>
  </si>
  <si>
    <r>
      <t xml:space="preserve">Dates limites de livraison : </t>
    </r>
    <r>
      <rPr>
        <b/>
        <u val="single"/>
        <sz val="18"/>
        <color indexed="10"/>
        <rFont val="Arial"/>
        <family val="2"/>
      </rPr>
      <t>le samedi 28 mai 2022 à 12 heures pour le 1er tour et le mercredi 15 juin 2022 à 10 heures pour le 2nd tour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</si>
</sst>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° circ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vertAlign val="superscript"/>
      <sz val="16"/>
      <name val="Arial"/>
      <family val="2"/>
    </font>
    <font>
      <sz val="18"/>
      <name val="Arial"/>
      <family val="2"/>
    </font>
    <font>
      <b/>
      <u val="single"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50" applyFont="1" applyFill="1" applyBorder="1" applyAlignment="1">
      <alignment horizontal="center" vertical="center" wrapText="1"/>
      <protection/>
    </xf>
    <xf numFmtId="3" fontId="3" fillId="0" borderId="0" xfId="0" applyNumberFormat="1" applyFont="1" applyBorder="1" applyAlignment="1">
      <alignment horizontal="center"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3" fontId="3" fillId="7" borderId="10" xfId="50" applyNumberFormat="1" applyFont="1" applyFill="1" applyBorder="1" applyAlignment="1">
      <alignment horizontal="center"/>
      <protection/>
    </xf>
    <xf numFmtId="3" fontId="3" fillId="7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50" applyNumberFormat="1" applyFont="1" applyBorder="1" applyAlignment="1">
      <alignment horizontal="center"/>
      <protection/>
    </xf>
    <xf numFmtId="3" fontId="3" fillId="0" borderId="10" xfId="0" applyNumberFormat="1" applyFont="1" applyBorder="1" applyAlignment="1">
      <alignment horizontal="center"/>
    </xf>
    <xf numFmtId="3" fontId="3" fillId="0" borderId="10" xfId="50" applyNumberFormat="1" applyFont="1" applyFill="1" applyBorder="1" applyAlignment="1">
      <alignment horizontal="center"/>
      <protection/>
    </xf>
    <xf numFmtId="3" fontId="3" fillId="33" borderId="10" xfId="50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3" fontId="4" fillId="7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50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7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PageLayoutView="0" workbookViewId="0" topLeftCell="A55">
      <selection activeCell="C67" sqref="C67"/>
    </sheetView>
  </sheetViews>
  <sheetFormatPr defaultColWidth="31.00390625" defaultRowHeight="15"/>
  <cols>
    <col min="1" max="1" width="23.00390625" style="1" customWidth="1"/>
    <col min="2" max="2" width="28.7109375" style="1" customWidth="1"/>
    <col min="3" max="3" width="15.57421875" style="1" customWidth="1"/>
    <col min="4" max="4" width="27.8515625" style="1" customWidth="1"/>
    <col min="5" max="5" width="30.7109375" style="1" customWidth="1"/>
    <col min="6" max="6" width="30.57421875" style="1" customWidth="1"/>
    <col min="7" max="9" width="30.7109375" style="1" customWidth="1"/>
    <col min="10" max="16384" width="31.00390625" style="1" customWidth="1"/>
  </cols>
  <sheetData>
    <row r="1" spans="1:9" ht="2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0.25">
      <c r="A2" s="34"/>
      <c r="B2" s="34"/>
      <c r="C2" s="34"/>
      <c r="D2" s="34"/>
      <c r="E2" s="34"/>
      <c r="F2" s="34"/>
      <c r="G2" s="34"/>
      <c r="H2" s="34"/>
      <c r="I2" s="34"/>
    </row>
    <row r="3" spans="1:11" ht="61.5" customHeight="1">
      <c r="A3" s="37" t="s">
        <v>1</v>
      </c>
      <c r="B3" s="38" t="s">
        <v>50</v>
      </c>
      <c r="C3" s="39" t="s">
        <v>51</v>
      </c>
      <c r="D3" s="40" t="s">
        <v>52</v>
      </c>
      <c r="E3" s="35" t="s">
        <v>49</v>
      </c>
      <c r="F3" s="35"/>
      <c r="G3" s="36" t="s">
        <v>55</v>
      </c>
      <c r="H3" s="36"/>
      <c r="I3" s="36" t="s">
        <v>56</v>
      </c>
      <c r="K3" s="3"/>
    </row>
    <row r="4" spans="1:9" ht="60.75">
      <c r="A4" s="37"/>
      <c r="B4" s="37"/>
      <c r="C4" s="39"/>
      <c r="D4" s="40"/>
      <c r="E4" s="2" t="s">
        <v>53</v>
      </c>
      <c r="F4" s="2" t="s">
        <v>54</v>
      </c>
      <c r="G4" s="2" t="s">
        <v>70</v>
      </c>
      <c r="H4" s="2" t="s">
        <v>71</v>
      </c>
      <c r="I4" s="36"/>
    </row>
    <row r="5" spans="1:9" ht="20.25" customHeight="1">
      <c r="A5" s="33">
        <v>1</v>
      </c>
      <c r="B5" s="4" t="s">
        <v>2</v>
      </c>
      <c r="C5" s="5">
        <v>27</v>
      </c>
      <c r="D5" s="6">
        <v>28862</v>
      </c>
      <c r="E5" s="7">
        <f>C5*20</f>
        <v>540</v>
      </c>
      <c r="F5" s="7">
        <f>ROUNDUP((D5)+(D5*0.05),)</f>
        <v>30306</v>
      </c>
      <c r="G5" s="7">
        <v>0</v>
      </c>
      <c r="H5" s="7">
        <f>ROUNDUP((D5)+(D5*0.05),)</f>
        <v>30306</v>
      </c>
      <c r="I5" s="6">
        <f>C5*20</f>
        <v>540</v>
      </c>
    </row>
    <row r="6" spans="1:9" ht="20.25" customHeight="1">
      <c r="A6" s="33"/>
      <c r="B6" s="8" t="s">
        <v>3</v>
      </c>
      <c r="C6" s="9">
        <v>25</v>
      </c>
      <c r="D6" s="10">
        <v>23753</v>
      </c>
      <c r="E6" s="11">
        <f>ROUNDUP((D6)+(D6*0.1),)*2</f>
        <v>52258</v>
      </c>
      <c r="F6" s="11">
        <f>ROUNDUP((D6)+(D6*0.05),)</f>
        <v>24941</v>
      </c>
      <c r="G6" s="11">
        <f>ROUNDUP((D6)+(D6*0.1),)</f>
        <v>26129</v>
      </c>
      <c r="H6" s="11">
        <f>ROUNDUP((D6)+(D6*0.05),)</f>
        <v>24941</v>
      </c>
      <c r="I6" s="12">
        <f>E6/2</f>
        <v>26129</v>
      </c>
    </row>
    <row r="7" spans="1:9" ht="20.25" customHeight="1">
      <c r="A7" s="33"/>
      <c r="B7" s="8" t="s">
        <v>4</v>
      </c>
      <c r="C7" s="9">
        <v>14</v>
      </c>
      <c r="D7" s="10">
        <v>12832</v>
      </c>
      <c r="E7" s="11">
        <f>ROUNDUP((D7)+(D7*0.1),)*2</f>
        <v>28232</v>
      </c>
      <c r="F7" s="11">
        <f>ROUNDUP((D7)+(D7*0.05),)</f>
        <v>13474</v>
      </c>
      <c r="G7" s="11">
        <f>ROUNDUP((D7)+(D7*0.1),)</f>
        <v>14116</v>
      </c>
      <c r="H7" s="11">
        <f>ROUNDUP((D7)+(D7*0.05),)</f>
        <v>13474</v>
      </c>
      <c r="I7" s="12">
        <f>E7/2</f>
        <v>14116</v>
      </c>
    </row>
    <row r="8" spans="1:9" ht="25.5" customHeight="1">
      <c r="A8" s="31" t="s">
        <v>57</v>
      </c>
      <c r="B8" s="31"/>
      <c r="C8" s="13">
        <f aca="true" t="shared" si="0" ref="C8:I8">SUM(C5:C7)</f>
        <v>66</v>
      </c>
      <c r="D8" s="13">
        <f>SUM(D5:D7)</f>
        <v>65447</v>
      </c>
      <c r="E8" s="13">
        <f t="shared" si="0"/>
        <v>81030</v>
      </c>
      <c r="F8" s="13">
        <f t="shared" si="0"/>
        <v>68721</v>
      </c>
      <c r="G8" s="13">
        <f t="shared" si="0"/>
        <v>40245</v>
      </c>
      <c r="H8" s="13">
        <f t="shared" si="0"/>
        <v>68721</v>
      </c>
      <c r="I8" s="13">
        <f t="shared" si="0"/>
        <v>40785</v>
      </c>
    </row>
    <row r="9" spans="1:9" ht="20.25" customHeight="1">
      <c r="A9" s="33">
        <v>2</v>
      </c>
      <c r="B9" s="8" t="s">
        <v>5</v>
      </c>
      <c r="C9" s="9">
        <v>44</v>
      </c>
      <c r="D9" s="10">
        <v>48954</v>
      </c>
      <c r="E9" s="11">
        <f>ROUNDUP((D9)+(D9*0.1),)*2</f>
        <v>107700</v>
      </c>
      <c r="F9" s="11">
        <f>ROUNDUP((D9)+(D9*0.05),)</f>
        <v>51402</v>
      </c>
      <c r="G9" s="11">
        <f>ROUNDUP((D9)+(D9*0.1),)</f>
        <v>53850</v>
      </c>
      <c r="H9" s="11">
        <f>ROUNDUP((D9)+(D9*0.05),)</f>
        <v>51402</v>
      </c>
      <c r="I9" s="12">
        <f>E9/2</f>
        <v>53850</v>
      </c>
    </row>
    <row r="10" spans="1:9" ht="20.25" customHeight="1">
      <c r="A10" s="33"/>
      <c r="B10" s="4" t="s">
        <v>2</v>
      </c>
      <c r="C10" s="5">
        <v>21</v>
      </c>
      <c r="D10" s="6">
        <v>20158</v>
      </c>
      <c r="E10" s="7">
        <f>C10*20</f>
        <v>420</v>
      </c>
      <c r="F10" s="7">
        <f>ROUNDUP((D10)+(D10*0.05),)</f>
        <v>21166</v>
      </c>
      <c r="G10" s="7">
        <v>0</v>
      </c>
      <c r="H10" s="7">
        <f>ROUNDUP((D10)+(D10*0.05),)</f>
        <v>21166</v>
      </c>
      <c r="I10" s="6">
        <f>C10*20</f>
        <v>420</v>
      </c>
    </row>
    <row r="11" spans="1:9" ht="24.75" customHeight="1">
      <c r="A11" s="31" t="s">
        <v>58</v>
      </c>
      <c r="B11" s="31"/>
      <c r="C11" s="13">
        <f aca="true" t="shared" si="1" ref="C11:I11">SUM(C9:C10)</f>
        <v>65</v>
      </c>
      <c r="D11" s="13">
        <f>SUM(D9:D10)</f>
        <v>69112</v>
      </c>
      <c r="E11" s="13">
        <f t="shared" si="1"/>
        <v>108120</v>
      </c>
      <c r="F11" s="13">
        <f t="shared" si="1"/>
        <v>72568</v>
      </c>
      <c r="G11" s="13">
        <f t="shared" si="1"/>
        <v>53850</v>
      </c>
      <c r="H11" s="13">
        <f t="shared" si="1"/>
        <v>72568</v>
      </c>
      <c r="I11" s="13">
        <f t="shared" si="1"/>
        <v>54270</v>
      </c>
    </row>
    <row r="12" spans="1:9" ht="20.25" customHeight="1">
      <c r="A12" s="33">
        <v>3</v>
      </c>
      <c r="B12" s="8" t="s">
        <v>6</v>
      </c>
      <c r="C12" s="9">
        <v>18</v>
      </c>
      <c r="D12" s="10">
        <v>18305</v>
      </c>
      <c r="E12" s="11">
        <f>ROUNDUP((D12)+(D12*0.1),)*2</f>
        <v>40272</v>
      </c>
      <c r="F12" s="11">
        <f>ROUNDUP((D12)+(D12*0.05),)</f>
        <v>19221</v>
      </c>
      <c r="G12" s="11">
        <f>ROUNDUP((D12)+(D12*0.1),)</f>
        <v>20136</v>
      </c>
      <c r="H12" s="11">
        <f>ROUNDUP((D12)+(D12*0.05),)</f>
        <v>19221</v>
      </c>
      <c r="I12" s="12">
        <f>E12/2</f>
        <v>20136</v>
      </c>
    </row>
    <row r="13" spans="1:9" ht="20.25" customHeight="1">
      <c r="A13" s="33"/>
      <c r="B13" s="8" t="s">
        <v>7</v>
      </c>
      <c r="C13" s="9">
        <v>17</v>
      </c>
      <c r="D13" s="10">
        <v>19771</v>
      </c>
      <c r="E13" s="11">
        <f>ROUNDUP((D13)+(D13*0.1),)*2</f>
        <v>43498</v>
      </c>
      <c r="F13" s="11">
        <f>ROUNDUP((D13)+(D13*0.05),)</f>
        <v>20760</v>
      </c>
      <c r="G13" s="11">
        <f>ROUNDUP((D13)+(D13*0.1),)</f>
        <v>21749</v>
      </c>
      <c r="H13" s="11">
        <f>ROUNDUP((D13)+(D13*0.05),)</f>
        <v>20760</v>
      </c>
      <c r="I13" s="12">
        <f>E13/2</f>
        <v>21749</v>
      </c>
    </row>
    <row r="14" spans="1:9" ht="20.25" customHeight="1">
      <c r="A14" s="33"/>
      <c r="B14" s="4" t="s">
        <v>8</v>
      </c>
      <c r="C14" s="5">
        <v>46</v>
      </c>
      <c r="D14" s="6">
        <v>44491</v>
      </c>
      <c r="E14" s="7">
        <f>C14*20</f>
        <v>920</v>
      </c>
      <c r="F14" s="7">
        <f>ROUNDUP((D14)+(D14*0.05),)</f>
        <v>46716</v>
      </c>
      <c r="G14" s="7">
        <v>0</v>
      </c>
      <c r="H14" s="7">
        <f>ROUNDUP((D14)+(D14*0.05),)</f>
        <v>46716</v>
      </c>
      <c r="I14" s="6">
        <f>C14*20</f>
        <v>920</v>
      </c>
    </row>
    <row r="15" spans="1:9" ht="24.75" customHeight="1">
      <c r="A15" s="31" t="s">
        <v>59</v>
      </c>
      <c r="B15" s="31"/>
      <c r="C15" s="13">
        <f aca="true" t="shared" si="2" ref="C15:I15">SUM(C12:C14)</f>
        <v>81</v>
      </c>
      <c r="D15" s="13">
        <f>SUM(D12:D14)</f>
        <v>82567</v>
      </c>
      <c r="E15" s="13">
        <f t="shared" si="2"/>
        <v>84690</v>
      </c>
      <c r="F15" s="13">
        <f t="shared" si="2"/>
        <v>86697</v>
      </c>
      <c r="G15" s="13">
        <f t="shared" si="2"/>
        <v>41885</v>
      </c>
      <c r="H15" s="13">
        <f t="shared" si="2"/>
        <v>86697</v>
      </c>
      <c r="I15" s="13">
        <f t="shared" si="2"/>
        <v>42805</v>
      </c>
    </row>
    <row r="16" spans="1:9" ht="20.25" customHeight="1">
      <c r="A16" s="33">
        <v>4</v>
      </c>
      <c r="B16" s="8" t="s">
        <v>9</v>
      </c>
      <c r="C16" s="9">
        <v>50</v>
      </c>
      <c r="D16" s="10">
        <v>51188</v>
      </c>
      <c r="E16" s="11">
        <f>ROUNDUP((D16)+(D16*0.1),)*2</f>
        <v>112614</v>
      </c>
      <c r="F16" s="11">
        <f>ROUNDUP((D16)+(D16*0.05),)</f>
        <v>53748</v>
      </c>
      <c r="G16" s="11">
        <f>ROUNDUP((D16)+(D16*0.1),)</f>
        <v>56307</v>
      </c>
      <c r="H16" s="11">
        <f>ROUNDUP((D16)+(D16*0.05),)</f>
        <v>53748</v>
      </c>
      <c r="I16" s="12">
        <f>E16/2</f>
        <v>56307</v>
      </c>
    </row>
    <row r="17" spans="1:9" ht="20.25" customHeight="1">
      <c r="A17" s="33"/>
      <c r="B17" s="4" t="s">
        <v>10</v>
      </c>
      <c r="C17" s="5">
        <v>32</v>
      </c>
      <c r="D17" s="6">
        <v>29449</v>
      </c>
      <c r="E17" s="7">
        <f>C17*20</f>
        <v>640</v>
      </c>
      <c r="F17" s="7">
        <f>ROUNDUP((D17)+(D17*0.05),)</f>
        <v>30922</v>
      </c>
      <c r="G17" s="7">
        <v>0</v>
      </c>
      <c r="H17" s="7">
        <f>ROUNDUP((D17)+(D17*0.05),)</f>
        <v>30922</v>
      </c>
      <c r="I17" s="6">
        <f>C17*20</f>
        <v>640</v>
      </c>
    </row>
    <row r="18" spans="1:9" ht="24.75" customHeight="1">
      <c r="A18" s="31" t="s">
        <v>60</v>
      </c>
      <c r="B18" s="31"/>
      <c r="C18" s="13">
        <f aca="true" t="shared" si="3" ref="C18:I18">SUM(C16:C17)</f>
        <v>82</v>
      </c>
      <c r="D18" s="13">
        <f>SUM(D16:D17)</f>
        <v>80637</v>
      </c>
      <c r="E18" s="13">
        <f t="shared" si="3"/>
        <v>113254</v>
      </c>
      <c r="F18" s="13">
        <f t="shared" si="3"/>
        <v>84670</v>
      </c>
      <c r="G18" s="13">
        <f t="shared" si="3"/>
        <v>56307</v>
      </c>
      <c r="H18" s="13">
        <f t="shared" si="3"/>
        <v>84670</v>
      </c>
      <c r="I18" s="13">
        <f t="shared" si="3"/>
        <v>56947</v>
      </c>
    </row>
    <row r="19" spans="1:9" ht="20.25" customHeight="1">
      <c r="A19" s="33">
        <v>5</v>
      </c>
      <c r="B19" s="8" t="s">
        <v>48</v>
      </c>
      <c r="C19" s="9">
        <v>33</v>
      </c>
      <c r="D19" s="10">
        <v>31958</v>
      </c>
      <c r="E19" s="11">
        <f>ROUNDUP((D19)+(D19*0.1),)*2</f>
        <v>70308</v>
      </c>
      <c r="F19" s="11">
        <f>ROUNDUP((D19)+(D19*0.05),)</f>
        <v>33556</v>
      </c>
      <c r="G19" s="11">
        <f>ROUNDUP((D19)+(D19*0.1),)</f>
        <v>35154</v>
      </c>
      <c r="H19" s="11">
        <f>ROUNDUP((D19)+(D19*0.05),)</f>
        <v>33556</v>
      </c>
      <c r="I19" s="12">
        <f>E19/2</f>
        <v>35154</v>
      </c>
    </row>
    <row r="20" spans="1:9" ht="20.25" customHeight="1">
      <c r="A20" s="33"/>
      <c r="B20" s="8" t="s">
        <v>11</v>
      </c>
      <c r="C20" s="9">
        <v>44</v>
      </c>
      <c r="D20" s="10">
        <v>43525</v>
      </c>
      <c r="E20" s="11">
        <f>ROUNDUP((D20)+(D20*0.1),)*2</f>
        <v>95756</v>
      </c>
      <c r="F20" s="11">
        <f>ROUNDUP((D20)+(D20*0.05),)</f>
        <v>45702</v>
      </c>
      <c r="G20" s="11">
        <f>ROUNDUP((D20)+(D20*0.1),)</f>
        <v>47878</v>
      </c>
      <c r="H20" s="11">
        <f>ROUNDUP((D20)+(D20*0.05),)</f>
        <v>45702</v>
      </c>
      <c r="I20" s="12">
        <f>E20/2</f>
        <v>47878</v>
      </c>
    </row>
    <row r="21" spans="1:9" ht="24.75" customHeight="1">
      <c r="A21" s="31" t="s">
        <v>61</v>
      </c>
      <c r="B21" s="31"/>
      <c r="C21" s="13">
        <f aca="true" t="shared" si="4" ref="C21:I21">SUM(C19:C20)</f>
        <v>77</v>
      </c>
      <c r="D21" s="13">
        <f>SUM(D19:D20)</f>
        <v>75483</v>
      </c>
      <c r="E21" s="13">
        <f t="shared" si="4"/>
        <v>166064</v>
      </c>
      <c r="F21" s="13">
        <f t="shared" si="4"/>
        <v>79258</v>
      </c>
      <c r="G21" s="13">
        <f t="shared" si="4"/>
        <v>83032</v>
      </c>
      <c r="H21" s="13">
        <f t="shared" si="4"/>
        <v>79258</v>
      </c>
      <c r="I21" s="13">
        <f t="shared" si="4"/>
        <v>83032</v>
      </c>
    </row>
    <row r="22" spans="1:9" ht="20.25" customHeight="1">
      <c r="A22" s="33">
        <v>6</v>
      </c>
      <c r="B22" s="4" t="s">
        <v>8</v>
      </c>
      <c r="C22" s="5">
        <v>9</v>
      </c>
      <c r="D22" s="6">
        <v>8229</v>
      </c>
      <c r="E22" s="7">
        <f>C22*20</f>
        <v>180</v>
      </c>
      <c r="F22" s="7">
        <f>ROUNDUP((D22)+(D22*0.05),)</f>
        <v>8641</v>
      </c>
      <c r="G22" s="7">
        <v>0</v>
      </c>
      <c r="H22" s="7">
        <f>ROUNDUP((D22)+(D22*0.05),)</f>
        <v>8641</v>
      </c>
      <c r="I22" s="6">
        <f>C22*20</f>
        <v>180</v>
      </c>
    </row>
    <row r="23" spans="1:9" ht="20.25" customHeight="1">
      <c r="A23" s="33"/>
      <c r="B23" s="8" t="s">
        <v>12</v>
      </c>
      <c r="C23" s="9">
        <v>33</v>
      </c>
      <c r="D23" s="10">
        <v>30150</v>
      </c>
      <c r="E23" s="11">
        <f>ROUNDUP((D23)+(D23*0.1),)*2</f>
        <v>66330</v>
      </c>
      <c r="F23" s="11">
        <f>ROUNDUP((D23)+(D23*0.05),)</f>
        <v>31658</v>
      </c>
      <c r="G23" s="11">
        <f>ROUNDUP((D23)+(D23*0.1),)</f>
        <v>33165</v>
      </c>
      <c r="H23" s="11">
        <f>ROUNDUP((D23)+(D23*0.05),)</f>
        <v>31658</v>
      </c>
      <c r="I23" s="12">
        <f>E23/2</f>
        <v>33165</v>
      </c>
    </row>
    <row r="24" spans="1:9" ht="20.25" customHeight="1">
      <c r="A24" s="33"/>
      <c r="B24" s="8" t="s">
        <v>13</v>
      </c>
      <c r="C24" s="9">
        <v>40</v>
      </c>
      <c r="D24" s="10">
        <v>37837</v>
      </c>
      <c r="E24" s="11">
        <f>ROUNDUP((D24)+(D24*0.1),)*2</f>
        <v>83242</v>
      </c>
      <c r="F24" s="11">
        <f>ROUNDUP((D24)+(D24*0.05),)</f>
        <v>39729</v>
      </c>
      <c r="G24" s="11">
        <f>ROUNDUP((D24)+(D24*0.1),)</f>
        <v>41621</v>
      </c>
      <c r="H24" s="11">
        <f>ROUNDUP((D24)+(D24*0.05),)</f>
        <v>39729</v>
      </c>
      <c r="I24" s="12">
        <f>E24/2</f>
        <v>41621</v>
      </c>
    </row>
    <row r="25" spans="1:9" ht="24.75" customHeight="1">
      <c r="A25" s="31" t="s">
        <v>62</v>
      </c>
      <c r="B25" s="31"/>
      <c r="C25" s="13">
        <f aca="true" t="shared" si="5" ref="C25:I25">SUM(C22:C24)</f>
        <v>82</v>
      </c>
      <c r="D25" s="13">
        <f>SUM(D22:D24)</f>
        <v>76216</v>
      </c>
      <c r="E25" s="13">
        <f t="shared" si="5"/>
        <v>149752</v>
      </c>
      <c r="F25" s="13">
        <f t="shared" si="5"/>
        <v>80028</v>
      </c>
      <c r="G25" s="13">
        <f t="shared" si="5"/>
        <v>74786</v>
      </c>
      <c r="H25" s="13">
        <f t="shared" si="5"/>
        <v>80028</v>
      </c>
      <c r="I25" s="13">
        <f t="shared" si="5"/>
        <v>74966</v>
      </c>
    </row>
    <row r="26" spans="1:9" ht="20.25" customHeight="1">
      <c r="A26" s="33">
        <v>7</v>
      </c>
      <c r="B26" s="8" t="s">
        <v>14</v>
      </c>
      <c r="C26" s="14">
        <v>55</v>
      </c>
      <c r="D26" s="10">
        <v>55060</v>
      </c>
      <c r="E26" s="11">
        <f>ROUNDUP((D26)+(D26*0.1),)*2</f>
        <v>121132</v>
      </c>
      <c r="F26" s="11">
        <f>ROUNDUP((D26)+(D26*0.05),)</f>
        <v>57813</v>
      </c>
      <c r="G26" s="11">
        <f>ROUNDUP((D26)+(D26*0.1),)</f>
        <v>60566</v>
      </c>
      <c r="H26" s="11">
        <f>ROUNDUP((D26)+(D26*0.05),)</f>
        <v>57813</v>
      </c>
      <c r="I26" s="12">
        <f>E26/2</f>
        <v>60566</v>
      </c>
    </row>
    <row r="27" spans="1:9" ht="20.25" customHeight="1">
      <c r="A27" s="33"/>
      <c r="B27" s="4" t="s">
        <v>15</v>
      </c>
      <c r="C27" s="5">
        <v>14</v>
      </c>
      <c r="D27" s="6">
        <v>12965</v>
      </c>
      <c r="E27" s="7">
        <f>C27*20</f>
        <v>280</v>
      </c>
      <c r="F27" s="7">
        <f>ROUNDUP((D27)+(D27*0.05),)</f>
        <v>13614</v>
      </c>
      <c r="G27" s="7">
        <v>0</v>
      </c>
      <c r="H27" s="7">
        <f>ROUNDUP((D27)+(D27*0.05),)</f>
        <v>13614</v>
      </c>
      <c r="I27" s="6">
        <f>C27*20</f>
        <v>280</v>
      </c>
    </row>
    <row r="28" spans="1:19" ht="20.25" customHeight="1">
      <c r="A28" s="33"/>
      <c r="B28" s="8" t="s">
        <v>16</v>
      </c>
      <c r="C28" s="9">
        <v>21</v>
      </c>
      <c r="D28" s="10">
        <v>19565</v>
      </c>
      <c r="E28" s="11">
        <f>ROUNDUP((D28)+(D28*0.1),)*2</f>
        <v>43044</v>
      </c>
      <c r="F28" s="11">
        <f>ROUNDUP((D28)+(D28*0.05),)</f>
        <v>20544</v>
      </c>
      <c r="G28" s="11">
        <f>ROUNDUP((D28)+(D28*0.1),)</f>
        <v>21522</v>
      </c>
      <c r="H28" s="11">
        <f>ROUNDUP((D28)+(D28*0.05),)</f>
        <v>20544</v>
      </c>
      <c r="I28" s="12">
        <f>E28/2</f>
        <v>21522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9" ht="24.75" customHeight="1">
      <c r="A29" s="31" t="s">
        <v>63</v>
      </c>
      <c r="B29" s="31"/>
      <c r="C29" s="13">
        <f aca="true" t="shared" si="6" ref="C29:I29">SUM(C26:C28)</f>
        <v>90</v>
      </c>
      <c r="D29" s="13">
        <f>SUM(D26:D28)</f>
        <v>87590</v>
      </c>
      <c r="E29" s="13">
        <f t="shared" si="6"/>
        <v>164456</v>
      </c>
      <c r="F29" s="13">
        <f t="shared" si="6"/>
        <v>91971</v>
      </c>
      <c r="G29" s="13">
        <f t="shared" si="6"/>
        <v>82088</v>
      </c>
      <c r="H29" s="13">
        <f t="shared" si="6"/>
        <v>91971</v>
      </c>
      <c r="I29" s="13">
        <f t="shared" si="6"/>
        <v>82368</v>
      </c>
    </row>
    <row r="30" spans="1:9" ht="20.25" customHeight="1">
      <c r="A30" s="33">
        <v>8</v>
      </c>
      <c r="B30" s="4" t="s">
        <v>17</v>
      </c>
      <c r="C30" s="9">
        <v>16</v>
      </c>
      <c r="D30" s="10">
        <v>15162</v>
      </c>
      <c r="E30" s="11">
        <f>C30*20</f>
        <v>320</v>
      </c>
      <c r="F30" s="11">
        <f aca="true" t="shared" si="7" ref="F30:F35">ROUNDUP((D30)+(D30*0.05),)</f>
        <v>15921</v>
      </c>
      <c r="G30" s="11">
        <v>0</v>
      </c>
      <c r="H30" s="11">
        <f aca="true" t="shared" si="8" ref="H30:H35">ROUNDUP((D30)+(D30*0.05),)</f>
        <v>15921</v>
      </c>
      <c r="I30" s="12">
        <f>C30*20</f>
        <v>320</v>
      </c>
    </row>
    <row r="31" spans="1:9" ht="20.25" customHeight="1">
      <c r="A31" s="33"/>
      <c r="B31" s="8" t="s">
        <v>18</v>
      </c>
      <c r="C31" s="9">
        <v>15</v>
      </c>
      <c r="D31" s="10">
        <v>13682</v>
      </c>
      <c r="E31" s="11">
        <f>ROUNDUP((D31)+(D31*0.1),)*2</f>
        <v>30102</v>
      </c>
      <c r="F31" s="11">
        <f t="shared" si="7"/>
        <v>14367</v>
      </c>
      <c r="G31" s="11">
        <f>ROUNDUP((D31)+(D31*0.1),)</f>
        <v>15051</v>
      </c>
      <c r="H31" s="11">
        <f t="shared" si="8"/>
        <v>14367</v>
      </c>
      <c r="I31" s="12">
        <f>E31/2</f>
        <v>15051</v>
      </c>
    </row>
    <row r="32" spans="1:9" ht="20.25" customHeight="1">
      <c r="A32" s="33"/>
      <c r="B32" s="8" t="s">
        <v>19</v>
      </c>
      <c r="C32" s="9">
        <v>26</v>
      </c>
      <c r="D32" s="10">
        <v>24071</v>
      </c>
      <c r="E32" s="11">
        <f>ROUNDUP((D32)+(D32*0.1),)*2</f>
        <v>52958</v>
      </c>
      <c r="F32" s="11">
        <f t="shared" si="7"/>
        <v>25275</v>
      </c>
      <c r="G32" s="11">
        <f>ROUNDUP((D32)+(D32*0.1),)</f>
        <v>26479</v>
      </c>
      <c r="H32" s="11">
        <f t="shared" si="8"/>
        <v>25275</v>
      </c>
      <c r="I32" s="12">
        <f>E32/2</f>
        <v>26479</v>
      </c>
    </row>
    <row r="33" spans="1:9" ht="20.25" customHeight="1">
      <c r="A33" s="33"/>
      <c r="B33" s="8" t="s">
        <v>20</v>
      </c>
      <c r="C33" s="9">
        <v>1</v>
      </c>
      <c r="D33" s="10">
        <v>1251</v>
      </c>
      <c r="E33" s="11">
        <f>ROUNDUP((D33)+(D33*0.1),)*2</f>
        <v>2754</v>
      </c>
      <c r="F33" s="11">
        <f t="shared" si="7"/>
        <v>1314</v>
      </c>
      <c r="G33" s="11">
        <f>ROUNDUP((D33)+(D33*0.1),)</f>
        <v>1377</v>
      </c>
      <c r="H33" s="11">
        <f t="shared" si="8"/>
        <v>1314</v>
      </c>
      <c r="I33" s="12">
        <f>E33/2</f>
        <v>1377</v>
      </c>
    </row>
    <row r="34" spans="1:9" ht="20.25" customHeight="1">
      <c r="A34" s="33"/>
      <c r="B34" s="4" t="s">
        <v>21</v>
      </c>
      <c r="C34" s="5">
        <v>6</v>
      </c>
      <c r="D34" s="6">
        <v>6107</v>
      </c>
      <c r="E34" s="7">
        <f>C34*20</f>
        <v>120</v>
      </c>
      <c r="F34" s="7">
        <f t="shared" si="7"/>
        <v>6413</v>
      </c>
      <c r="G34" s="7">
        <v>0</v>
      </c>
      <c r="H34" s="7">
        <f t="shared" si="8"/>
        <v>6413</v>
      </c>
      <c r="I34" s="6">
        <f>C34*20</f>
        <v>120</v>
      </c>
    </row>
    <row r="35" spans="1:9" ht="20.25" customHeight="1">
      <c r="A35" s="33"/>
      <c r="B35" s="4" t="s">
        <v>22</v>
      </c>
      <c r="C35" s="5">
        <v>9</v>
      </c>
      <c r="D35" s="6">
        <v>7593</v>
      </c>
      <c r="E35" s="7">
        <f>C35*20</f>
        <v>180</v>
      </c>
      <c r="F35" s="7">
        <f t="shared" si="7"/>
        <v>7973</v>
      </c>
      <c r="G35" s="7">
        <v>0</v>
      </c>
      <c r="H35" s="7">
        <f t="shared" si="8"/>
        <v>7973</v>
      </c>
      <c r="I35" s="6">
        <f>C35*20</f>
        <v>180</v>
      </c>
    </row>
    <row r="36" spans="1:9" ht="24.75" customHeight="1">
      <c r="A36" s="31" t="s">
        <v>64</v>
      </c>
      <c r="B36" s="31"/>
      <c r="C36" s="13">
        <f aca="true" t="shared" si="9" ref="C36:I36">SUM(C30:C35)</f>
        <v>73</v>
      </c>
      <c r="D36" s="13">
        <f>SUM(D30:D35)</f>
        <v>67866</v>
      </c>
      <c r="E36" s="13">
        <f t="shared" si="9"/>
        <v>86434</v>
      </c>
      <c r="F36" s="13">
        <f t="shared" si="9"/>
        <v>71263</v>
      </c>
      <c r="G36" s="13">
        <f t="shared" si="9"/>
        <v>42907</v>
      </c>
      <c r="H36" s="13">
        <f t="shared" si="9"/>
        <v>71263</v>
      </c>
      <c r="I36" s="13">
        <f t="shared" si="9"/>
        <v>43527</v>
      </c>
    </row>
    <row r="37" spans="1:9" ht="20.25" customHeight="1">
      <c r="A37" s="16">
        <v>9</v>
      </c>
      <c r="B37" s="4" t="s">
        <v>23</v>
      </c>
      <c r="C37" s="5">
        <v>61</v>
      </c>
      <c r="D37" s="6">
        <v>62836</v>
      </c>
      <c r="E37" s="7">
        <f>C37*20</f>
        <v>1220</v>
      </c>
      <c r="F37" s="7">
        <f>ROUNDUP((D37)+(D37*0.05),)</f>
        <v>65978</v>
      </c>
      <c r="G37" s="7">
        <v>0</v>
      </c>
      <c r="H37" s="7">
        <f>ROUNDUP((D37)+(D37*0.05),)</f>
        <v>65978</v>
      </c>
      <c r="I37" s="6">
        <f>C37*20</f>
        <v>1220</v>
      </c>
    </row>
    <row r="38" spans="1:9" ht="24.75" customHeight="1">
      <c r="A38" s="31" t="s">
        <v>65</v>
      </c>
      <c r="B38" s="31"/>
      <c r="C38" s="13">
        <f aca="true" t="shared" si="10" ref="C38:I38">SUM(C37)</f>
        <v>61</v>
      </c>
      <c r="D38" s="13">
        <f>SUM(D37)</f>
        <v>62836</v>
      </c>
      <c r="E38" s="13">
        <f t="shared" si="10"/>
        <v>1220</v>
      </c>
      <c r="F38" s="13">
        <f t="shared" si="10"/>
        <v>65978</v>
      </c>
      <c r="G38" s="13">
        <f t="shared" si="10"/>
        <v>0</v>
      </c>
      <c r="H38" s="13">
        <f t="shared" si="10"/>
        <v>65978</v>
      </c>
      <c r="I38" s="13">
        <f t="shared" si="10"/>
        <v>1220</v>
      </c>
    </row>
    <row r="39" spans="1:9" ht="20.25" customHeight="1">
      <c r="A39" s="33">
        <v>10</v>
      </c>
      <c r="B39" s="4" t="s">
        <v>23</v>
      </c>
      <c r="C39" s="17">
        <v>9</v>
      </c>
      <c r="D39" s="6">
        <v>9685</v>
      </c>
      <c r="E39" s="7">
        <f>C39*20</f>
        <v>180</v>
      </c>
      <c r="F39" s="7">
        <f>ROUNDUP((D39)+(D39*0.05),)</f>
        <v>10170</v>
      </c>
      <c r="G39" s="7">
        <v>0</v>
      </c>
      <c r="H39" s="7">
        <f>ROUNDUP((D39)+(D39*0.05),)</f>
        <v>10170</v>
      </c>
      <c r="I39" s="6">
        <f>C39*20</f>
        <v>180</v>
      </c>
    </row>
    <row r="40" spans="1:9" ht="20.25" customHeight="1">
      <c r="A40" s="33"/>
      <c r="B40" s="18" t="s">
        <v>24</v>
      </c>
      <c r="C40" s="19">
        <v>21</v>
      </c>
      <c r="D40" s="10">
        <v>18349</v>
      </c>
      <c r="E40" s="11">
        <f>ROUNDUP((D40)+(D40*0.1),)*2</f>
        <v>40368</v>
      </c>
      <c r="F40" s="11">
        <f>ROUNDUP((D40)+(D40*0.05),)</f>
        <v>19267</v>
      </c>
      <c r="G40" s="11">
        <f>ROUNDUP((D40)+(D40*0.1),)</f>
        <v>20184</v>
      </c>
      <c r="H40" s="11">
        <f>ROUNDUP((D40)+(D40*0.05),)</f>
        <v>19267</v>
      </c>
      <c r="I40" s="12">
        <f>E40/2</f>
        <v>20184</v>
      </c>
    </row>
    <row r="41" spans="1:9" ht="20.25" customHeight="1">
      <c r="A41" s="33"/>
      <c r="B41" s="4" t="s">
        <v>25</v>
      </c>
      <c r="C41" s="5">
        <v>47</v>
      </c>
      <c r="D41" s="6">
        <v>45367</v>
      </c>
      <c r="E41" s="7">
        <f>C41*20</f>
        <v>940</v>
      </c>
      <c r="F41" s="7">
        <f>ROUNDUP((D41)+(D41*0.05),)</f>
        <v>47636</v>
      </c>
      <c r="G41" s="7">
        <v>0</v>
      </c>
      <c r="H41" s="7">
        <f>ROUNDUP((D41)+(D41*0.05),)</f>
        <v>47636</v>
      </c>
      <c r="I41" s="6">
        <f>C41*20</f>
        <v>940</v>
      </c>
    </row>
    <row r="42" spans="1:9" ht="20.25" customHeight="1">
      <c r="A42" s="33"/>
      <c r="B42" s="18" t="s">
        <v>19</v>
      </c>
      <c r="C42" s="19">
        <v>6</v>
      </c>
      <c r="D42" s="10">
        <v>5967</v>
      </c>
      <c r="E42" s="11">
        <f>ROUNDUP((D42)+(D42*0.1),)*2</f>
        <v>13128</v>
      </c>
      <c r="F42" s="11">
        <f>ROUNDUP((D42)+(D42*0.05),)</f>
        <v>6266</v>
      </c>
      <c r="G42" s="11">
        <f>ROUNDUP((D42)+(D42*0.1),)</f>
        <v>6564</v>
      </c>
      <c r="H42" s="11">
        <f>ROUNDUP((D42)+(D42*0.05),)</f>
        <v>6266</v>
      </c>
      <c r="I42" s="12">
        <f>E42/2</f>
        <v>6564</v>
      </c>
    </row>
    <row r="43" spans="1:9" ht="24.75" customHeight="1">
      <c r="A43" s="31" t="s">
        <v>66</v>
      </c>
      <c r="B43" s="31"/>
      <c r="C43" s="13">
        <f aca="true" t="shared" si="11" ref="C43:I43">SUM(C39:C42)</f>
        <v>83</v>
      </c>
      <c r="D43" s="13">
        <f>SUM(D39:D42)</f>
        <v>79368</v>
      </c>
      <c r="E43" s="13">
        <f t="shared" si="11"/>
        <v>54616</v>
      </c>
      <c r="F43" s="13">
        <f t="shared" si="11"/>
        <v>83339</v>
      </c>
      <c r="G43" s="13">
        <f t="shared" si="11"/>
        <v>26748</v>
      </c>
      <c r="H43" s="13">
        <f t="shared" si="11"/>
        <v>83339</v>
      </c>
      <c r="I43" s="13">
        <f t="shared" si="11"/>
        <v>27868</v>
      </c>
    </row>
    <row r="44" spans="1:9" ht="20.25" customHeight="1">
      <c r="A44" s="33">
        <v>11</v>
      </c>
      <c r="B44" s="18" t="s">
        <v>26</v>
      </c>
      <c r="C44" s="19">
        <v>22</v>
      </c>
      <c r="D44" s="10">
        <v>22632</v>
      </c>
      <c r="E44" s="11">
        <f>ROUNDUP((D44)+(D44*0.1),)*2</f>
        <v>49792</v>
      </c>
      <c r="F44" s="11">
        <f>ROUNDUP((D44)+(D44*0.05),)</f>
        <v>23764</v>
      </c>
      <c r="G44" s="11">
        <f>ROUNDUP((D44)+(D44*0.1),)</f>
        <v>24896</v>
      </c>
      <c r="H44" s="11">
        <f>ROUNDUP((D44)+(D44*0.05),)</f>
        <v>23764</v>
      </c>
      <c r="I44" s="12">
        <f>E44/2</f>
        <v>24896</v>
      </c>
    </row>
    <row r="45" spans="1:9" ht="20.25" customHeight="1">
      <c r="A45" s="33"/>
      <c r="B45" s="8" t="s">
        <v>27</v>
      </c>
      <c r="C45" s="9">
        <v>22</v>
      </c>
      <c r="D45" s="10">
        <v>18388</v>
      </c>
      <c r="E45" s="11">
        <f>ROUNDUP((D45)+(D45*0.1),)*2</f>
        <v>40454</v>
      </c>
      <c r="F45" s="11">
        <f>ROUNDUP((D45)+(D45*0.05),)</f>
        <v>19308</v>
      </c>
      <c r="G45" s="11">
        <f>ROUNDUP((D45)+(D45*0.1),)</f>
        <v>20227</v>
      </c>
      <c r="H45" s="11">
        <f>ROUNDUP((D45)+(D45*0.05),)</f>
        <v>19308</v>
      </c>
      <c r="I45" s="12">
        <f>E45/2</f>
        <v>20227</v>
      </c>
    </row>
    <row r="46" spans="1:9" ht="20.25" customHeight="1">
      <c r="A46" s="33"/>
      <c r="B46" s="8" t="s">
        <v>28</v>
      </c>
      <c r="C46" s="9">
        <v>32</v>
      </c>
      <c r="D46" s="10">
        <v>29354</v>
      </c>
      <c r="E46" s="11">
        <f>ROUNDUP((D46)+(D46*0.1),)*2</f>
        <v>64580</v>
      </c>
      <c r="F46" s="11">
        <f>ROUNDUP((D46)+(D46*0.05),)</f>
        <v>30822</v>
      </c>
      <c r="G46" s="11">
        <f>ROUNDUP((D46)+(D46*0.1),)</f>
        <v>32290</v>
      </c>
      <c r="H46" s="11">
        <f>ROUNDUP((D46)+(D46*0.05),)</f>
        <v>30822</v>
      </c>
      <c r="I46" s="12">
        <f>E46/2</f>
        <v>32290</v>
      </c>
    </row>
    <row r="47" spans="1:9" ht="24.75" customHeight="1">
      <c r="A47" s="31" t="s">
        <v>67</v>
      </c>
      <c r="B47" s="31"/>
      <c r="C47" s="13">
        <f aca="true" t="shared" si="12" ref="C47:I47">SUM(C44:C46)</f>
        <v>76</v>
      </c>
      <c r="D47" s="13">
        <f>SUM(D44:D46)</f>
        <v>70374</v>
      </c>
      <c r="E47" s="13">
        <f t="shared" si="12"/>
        <v>154826</v>
      </c>
      <c r="F47" s="13">
        <f t="shared" si="12"/>
        <v>73894</v>
      </c>
      <c r="G47" s="13">
        <f t="shared" si="12"/>
        <v>77413</v>
      </c>
      <c r="H47" s="13">
        <f t="shared" si="12"/>
        <v>73894</v>
      </c>
      <c r="I47" s="13">
        <f t="shared" si="12"/>
        <v>77413</v>
      </c>
    </row>
    <row r="48" spans="1:9" ht="20.25" customHeight="1">
      <c r="A48" s="33">
        <v>12</v>
      </c>
      <c r="B48" s="8" t="s">
        <v>29</v>
      </c>
      <c r="C48" s="9">
        <v>21</v>
      </c>
      <c r="D48" s="10">
        <v>19489</v>
      </c>
      <c r="E48" s="11">
        <f>ROUNDUP((D48)+(D48*0.1),)*2</f>
        <v>42876</v>
      </c>
      <c r="F48" s="11">
        <f>ROUNDUP((D48)+(D48*0.05),)</f>
        <v>20464</v>
      </c>
      <c r="G48" s="11">
        <f>ROUNDUP((D48)+(D48*0.1),)</f>
        <v>21438</v>
      </c>
      <c r="H48" s="11">
        <f>ROUNDUP((D48)+(D48*0.05),)</f>
        <v>20464</v>
      </c>
      <c r="I48" s="12">
        <f>E48/2</f>
        <v>21438</v>
      </c>
    </row>
    <row r="49" spans="1:9" ht="20.25" customHeight="1">
      <c r="A49" s="33"/>
      <c r="B49" s="8" t="s">
        <v>30</v>
      </c>
      <c r="C49" s="9">
        <v>26</v>
      </c>
      <c r="D49" s="10">
        <v>22213</v>
      </c>
      <c r="E49" s="11">
        <f>ROUNDUP((D49)+(D49*0.1),)*2</f>
        <v>48870</v>
      </c>
      <c r="F49" s="11">
        <f>ROUNDUP((D49)+(D49*0.05),)</f>
        <v>23324</v>
      </c>
      <c r="G49" s="11">
        <f>ROUNDUP((D49)+(D49*0.1),)</f>
        <v>24435</v>
      </c>
      <c r="H49" s="11">
        <f>ROUNDUP((D49)+(D49*0.05),)</f>
        <v>23324</v>
      </c>
      <c r="I49" s="12">
        <f>E49/2</f>
        <v>24435</v>
      </c>
    </row>
    <row r="50" spans="1:9" ht="20.25" customHeight="1">
      <c r="A50" s="33"/>
      <c r="B50" s="8" t="s">
        <v>31</v>
      </c>
      <c r="C50" s="9">
        <v>17</v>
      </c>
      <c r="D50" s="10">
        <v>14717</v>
      </c>
      <c r="E50" s="11">
        <f>ROUNDUP((D50)+(D50*0.1),)*2</f>
        <v>32378</v>
      </c>
      <c r="F50" s="11">
        <f>ROUNDUP((D50)+(D50*0.05),)</f>
        <v>15453</v>
      </c>
      <c r="G50" s="11">
        <f>ROUNDUP((D50)+(D50*0.1),)</f>
        <v>16189</v>
      </c>
      <c r="H50" s="11">
        <f>ROUNDUP((D50)+(D50*0.05),)</f>
        <v>15453</v>
      </c>
      <c r="I50" s="12">
        <f>E50/2</f>
        <v>16189</v>
      </c>
    </row>
    <row r="51" spans="1:9" ht="20.25" customHeight="1">
      <c r="A51" s="33"/>
      <c r="B51" s="8" t="s">
        <v>32</v>
      </c>
      <c r="C51" s="14">
        <v>37</v>
      </c>
      <c r="D51" s="10">
        <v>36628</v>
      </c>
      <c r="E51" s="11">
        <f>ROUNDUP((D51)+(D51*0.1),)*2</f>
        <v>80582</v>
      </c>
      <c r="F51" s="11">
        <f>ROUNDUP((D51)+(D51*0.05),)</f>
        <v>38460</v>
      </c>
      <c r="G51" s="11">
        <f>ROUNDUP((D51)+(D51*0.1),)</f>
        <v>40291</v>
      </c>
      <c r="H51" s="11">
        <f>ROUNDUP((D51)+(D51*0.05),)</f>
        <v>38460</v>
      </c>
      <c r="I51" s="12">
        <f>E51/2</f>
        <v>40291</v>
      </c>
    </row>
    <row r="52" spans="1:9" ht="24.75" customHeight="1">
      <c r="A52" s="31" t="s">
        <v>68</v>
      </c>
      <c r="B52" s="31"/>
      <c r="C52" s="13">
        <f aca="true" t="shared" si="13" ref="C52:I52">SUM(C48:C51)</f>
        <v>101</v>
      </c>
      <c r="D52" s="13">
        <f>SUM(D48:D51)</f>
        <v>93047</v>
      </c>
      <c r="E52" s="13">
        <f t="shared" si="13"/>
        <v>204706</v>
      </c>
      <c r="F52" s="13">
        <f t="shared" si="13"/>
        <v>97701</v>
      </c>
      <c r="G52" s="13">
        <f t="shared" si="13"/>
        <v>102353</v>
      </c>
      <c r="H52" s="13">
        <f t="shared" si="13"/>
        <v>97701</v>
      </c>
      <c r="I52" s="13">
        <f t="shared" si="13"/>
        <v>102353</v>
      </c>
    </row>
    <row r="53" spans="1:9" ht="20.25" customHeight="1">
      <c r="A53" s="33">
        <v>13</v>
      </c>
      <c r="B53" s="4" t="s">
        <v>33</v>
      </c>
      <c r="C53" s="5">
        <v>44</v>
      </c>
      <c r="D53" s="6">
        <v>42097</v>
      </c>
      <c r="E53" s="7">
        <f>C53*20</f>
        <v>880</v>
      </c>
      <c r="F53" s="7">
        <f>ROUNDUP((D53)+(D53*0.05),)</f>
        <v>44202</v>
      </c>
      <c r="G53" s="7">
        <v>0</v>
      </c>
      <c r="H53" s="7">
        <f>ROUNDUP((D53)+(D53*0.05),)</f>
        <v>44202</v>
      </c>
      <c r="I53" s="6">
        <f>C53*20</f>
        <v>880</v>
      </c>
    </row>
    <row r="54" spans="1:9" ht="20.25">
      <c r="A54" s="33"/>
      <c r="B54" s="8" t="s">
        <v>34</v>
      </c>
      <c r="C54" s="9">
        <v>14</v>
      </c>
      <c r="D54" s="10">
        <v>13582</v>
      </c>
      <c r="E54" s="11">
        <f>ROUNDUP((D54)+(D54*0.1),)*2</f>
        <v>29882</v>
      </c>
      <c r="F54" s="11">
        <f>ROUNDUP((D54)+(D54*0.05),)</f>
        <v>14262</v>
      </c>
      <c r="G54" s="11">
        <f>ROUNDUP((D54)+(D54*0.1),)</f>
        <v>14941</v>
      </c>
      <c r="H54" s="11">
        <f>ROUNDUP((D54)+(D54*0.05),)</f>
        <v>14262</v>
      </c>
      <c r="I54" s="12">
        <f>E54/2</f>
        <v>14941</v>
      </c>
    </row>
    <row r="55" spans="1:19" ht="24" customHeight="1">
      <c r="A55" s="33"/>
      <c r="B55" s="4" t="s">
        <v>35</v>
      </c>
      <c r="C55" s="5">
        <v>19</v>
      </c>
      <c r="D55" s="6">
        <v>19959</v>
      </c>
      <c r="E55" s="7">
        <f>C55*20</f>
        <v>380</v>
      </c>
      <c r="F55" s="7">
        <f>ROUNDUP((D55)+(D55*0.05),)</f>
        <v>20957</v>
      </c>
      <c r="G55" s="7">
        <v>0</v>
      </c>
      <c r="H55" s="7">
        <f>ROUNDUP((D55)+(D55*0.05),)</f>
        <v>20957</v>
      </c>
      <c r="I55" s="6">
        <f>C55*20</f>
        <v>380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9" ht="20.25">
      <c r="A56" s="33"/>
      <c r="B56" s="8" t="s">
        <v>36</v>
      </c>
      <c r="C56" s="9">
        <v>14</v>
      </c>
      <c r="D56" s="10">
        <v>14320</v>
      </c>
      <c r="E56" s="11">
        <f>ROUNDUP((D56)+(D56*0.1),)*2</f>
        <v>31504</v>
      </c>
      <c r="F56" s="11">
        <f>ROUNDUP((D56)+(D56*0.05),)</f>
        <v>15036</v>
      </c>
      <c r="G56" s="11">
        <f>ROUNDUP((D56)+(D56*0.1),)</f>
        <v>15752</v>
      </c>
      <c r="H56" s="11">
        <f>ROUNDUP((D56)+(D56*0.05),)</f>
        <v>15036</v>
      </c>
      <c r="I56" s="12">
        <f>E56/2</f>
        <v>15752</v>
      </c>
    </row>
    <row r="57" spans="1:9" ht="24.75" customHeight="1">
      <c r="A57" s="31" t="s">
        <v>69</v>
      </c>
      <c r="B57" s="31"/>
      <c r="C57" s="13">
        <f aca="true" t="shared" si="14" ref="C57:I57">SUM(C53:C56)</f>
        <v>91</v>
      </c>
      <c r="D57" s="13">
        <f>SUM(D53:D56)</f>
        <v>89958</v>
      </c>
      <c r="E57" s="13">
        <f t="shared" si="14"/>
        <v>62646</v>
      </c>
      <c r="F57" s="13">
        <f t="shared" si="14"/>
        <v>94457</v>
      </c>
      <c r="G57" s="13">
        <f t="shared" si="14"/>
        <v>30693</v>
      </c>
      <c r="H57" s="13">
        <f t="shared" si="14"/>
        <v>94457</v>
      </c>
      <c r="I57" s="13">
        <f t="shared" si="14"/>
        <v>31953</v>
      </c>
    </row>
    <row r="58" spans="1:9" ht="44.25" customHeight="1">
      <c r="A58" s="32" t="s">
        <v>37</v>
      </c>
      <c r="B58" s="32"/>
      <c r="C58" s="20">
        <f>C8+C11+C15+C18+C21+C25+C29+C36+C38+C43+C47+C52+C57</f>
        <v>1028</v>
      </c>
      <c r="D58" s="21">
        <f>D8+D11+D15+D18+D21+D25+D29+D36+D38+D43+D47+D52+D57</f>
        <v>1000501</v>
      </c>
      <c r="E58" s="21">
        <f>E8+E11+E15+E18+E21+E25+E29+E36+E38+E43+E47+E52+E57</f>
        <v>1431814</v>
      </c>
      <c r="F58" s="21">
        <f>F8+F11+F15+F18+F21+F25+F29+F36+F38+F43+F47+F52+F57-2</f>
        <v>1050543</v>
      </c>
      <c r="G58" s="21">
        <f>G8+G11+G15+G18+G21+G25+G29+G36+G38+G43+G47+G52+G57</f>
        <v>712307</v>
      </c>
      <c r="H58" s="21">
        <f>H8+H11+H15+H18+H21+H25+H29+H36+H38+H43+H47+H52+H57-2</f>
        <v>1050543</v>
      </c>
      <c r="I58" s="21">
        <f>I8+I11+I15+I18+I21+I25+I29+I36+I38+I43+I47+I52+I57</f>
        <v>719507</v>
      </c>
    </row>
    <row r="59" spans="2:18" ht="24" customHeight="1">
      <c r="B59" s="22"/>
      <c r="C59" s="23"/>
      <c r="D59" s="23"/>
      <c r="E59" s="23"/>
      <c r="F59" s="24"/>
      <c r="G59" s="22"/>
      <c r="J59" s="25"/>
      <c r="P59" s="25"/>
      <c r="R59" s="26"/>
    </row>
    <row r="60" spans="1:18" ht="24.75" customHeight="1">
      <c r="A60" s="1" t="s">
        <v>38</v>
      </c>
      <c r="B60" s="23"/>
      <c r="C60" s="23"/>
      <c r="D60" s="23"/>
      <c r="E60" s="23"/>
      <c r="F60" s="23"/>
      <c r="G60" s="23"/>
      <c r="J60" s="25"/>
      <c r="P60" s="25"/>
      <c r="R60" s="26"/>
    </row>
    <row r="61" spans="1:18" s="25" customFormat="1" ht="24" customHeight="1">
      <c r="A61" s="27" t="s">
        <v>39</v>
      </c>
      <c r="B61" s="28"/>
      <c r="C61" s="28"/>
      <c r="D61" s="28"/>
      <c r="E61" s="28"/>
      <c r="F61" s="28"/>
      <c r="G61" s="28"/>
      <c r="H61" s="27"/>
      <c r="I61" s="27"/>
      <c r="R61" s="29"/>
    </row>
    <row r="62" spans="2:18" ht="15" customHeight="1">
      <c r="B62" s="23"/>
      <c r="C62" s="23"/>
      <c r="D62" s="23"/>
      <c r="E62" s="23"/>
      <c r="F62" s="23"/>
      <c r="G62" s="24"/>
      <c r="J62" s="25"/>
      <c r="P62" s="25"/>
      <c r="R62" s="26"/>
    </row>
    <row r="63" spans="1:18" ht="24" customHeight="1">
      <c r="A63" s="30" t="s">
        <v>40</v>
      </c>
      <c r="B63" s="23"/>
      <c r="C63" s="23"/>
      <c r="D63" s="23"/>
      <c r="E63" s="23"/>
      <c r="F63" s="23"/>
      <c r="G63" s="23"/>
      <c r="J63" s="25"/>
      <c r="P63" s="25"/>
      <c r="R63" s="26"/>
    </row>
    <row r="64" spans="1:18" ht="15" customHeight="1">
      <c r="A64" s="30"/>
      <c r="B64" s="23"/>
      <c r="C64" s="23"/>
      <c r="D64" s="23"/>
      <c r="E64" s="23"/>
      <c r="F64" s="23"/>
      <c r="G64" s="23"/>
      <c r="J64" s="25"/>
      <c r="P64" s="25"/>
      <c r="R64" s="26"/>
    </row>
    <row r="65" spans="1:7" ht="24" customHeight="1">
      <c r="A65" s="1" t="s">
        <v>41</v>
      </c>
      <c r="B65" s="23"/>
      <c r="C65" s="23"/>
      <c r="D65" s="23"/>
      <c r="E65" s="23"/>
      <c r="F65" s="23"/>
      <c r="G65" s="23"/>
    </row>
    <row r="66" spans="1:7" ht="24" customHeight="1">
      <c r="A66" s="1" t="s">
        <v>42</v>
      </c>
      <c r="B66" s="23"/>
      <c r="C66" s="22"/>
      <c r="D66" s="22"/>
      <c r="E66" s="22"/>
      <c r="F66" s="23"/>
      <c r="G66" s="23"/>
    </row>
    <row r="67" spans="1:7" ht="24" customHeight="1">
      <c r="A67" s="1" t="s">
        <v>43</v>
      </c>
      <c r="B67" s="23"/>
      <c r="C67" s="22"/>
      <c r="D67" s="22"/>
      <c r="E67" s="22"/>
      <c r="F67" s="23"/>
      <c r="G67" s="23"/>
    </row>
    <row r="68" spans="1:7" ht="24" customHeight="1">
      <c r="A68" s="23" t="s">
        <v>74</v>
      </c>
      <c r="B68" s="22"/>
      <c r="C68" s="23"/>
      <c r="D68" s="23"/>
      <c r="E68" s="23"/>
      <c r="F68" s="23"/>
      <c r="G68" s="23"/>
    </row>
    <row r="69" spans="2:18" ht="15" customHeight="1">
      <c r="B69" s="23"/>
      <c r="C69" s="23"/>
      <c r="D69" s="23"/>
      <c r="E69" s="23"/>
      <c r="F69" s="23"/>
      <c r="G69" s="23"/>
      <c r="J69" s="25"/>
      <c r="P69" s="25"/>
      <c r="R69" s="26"/>
    </row>
    <row r="70" spans="1:18" ht="24" customHeight="1">
      <c r="A70" s="1" t="s">
        <v>44</v>
      </c>
      <c r="J70" s="25"/>
      <c r="P70" s="25"/>
      <c r="R70" s="26"/>
    </row>
    <row r="71" spans="1:18" ht="24" customHeight="1">
      <c r="A71" s="1" t="s">
        <v>45</v>
      </c>
      <c r="J71" s="25"/>
      <c r="P71" s="25"/>
      <c r="R71" s="26"/>
    </row>
    <row r="72" spans="1:5" ht="24" customHeight="1">
      <c r="A72" s="1" t="s">
        <v>46</v>
      </c>
      <c r="E72" s="1" t="s">
        <v>47</v>
      </c>
    </row>
    <row r="73" spans="1:2" s="23" customFormat="1" ht="24" customHeight="1">
      <c r="A73" s="23" t="s">
        <v>73</v>
      </c>
      <c r="B73" s="22"/>
    </row>
    <row r="74" ht="24" customHeight="1"/>
    <row r="75" ht="24" customHeight="1">
      <c r="I75" s="1" t="s">
        <v>72</v>
      </c>
    </row>
  </sheetData>
  <sheetProtection/>
  <mergeCells count="35">
    <mergeCell ref="A1:I1"/>
    <mergeCell ref="A2:I2"/>
    <mergeCell ref="E3:F3"/>
    <mergeCell ref="G3:H3"/>
    <mergeCell ref="I3:I4"/>
    <mergeCell ref="A3:A4"/>
    <mergeCell ref="B3:B4"/>
    <mergeCell ref="C3:C4"/>
    <mergeCell ref="D3:D4"/>
    <mergeCell ref="A5:A7"/>
    <mergeCell ref="A8:B8"/>
    <mergeCell ref="A9:A10"/>
    <mergeCell ref="A11:B11"/>
    <mergeCell ref="A12:A14"/>
    <mergeCell ref="A15:B15"/>
    <mergeCell ref="A16:A17"/>
    <mergeCell ref="A18:B18"/>
    <mergeCell ref="A19:A20"/>
    <mergeCell ref="A21:B21"/>
    <mergeCell ref="A22:A24"/>
    <mergeCell ref="A25:B25"/>
    <mergeCell ref="A26:A28"/>
    <mergeCell ref="A29:B29"/>
    <mergeCell ref="A30:A35"/>
    <mergeCell ref="A36:B36"/>
    <mergeCell ref="A38:B38"/>
    <mergeCell ref="A39:A42"/>
    <mergeCell ref="A57:B57"/>
    <mergeCell ref="A58:B58"/>
    <mergeCell ref="A43:B43"/>
    <mergeCell ref="A44:A46"/>
    <mergeCell ref="A47:B47"/>
    <mergeCell ref="A48:A51"/>
    <mergeCell ref="A52:B52"/>
    <mergeCell ref="A53:A5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LAFFAYSO</dc:creator>
  <cp:keywords/>
  <dc:description/>
  <cp:lastModifiedBy>LAFFAYSO</cp:lastModifiedBy>
  <cp:lastPrinted>2022-05-04T14:32:55Z</cp:lastPrinted>
  <dcterms:created xsi:type="dcterms:W3CDTF">2022-04-28T16:30:50Z</dcterms:created>
  <dcterms:modified xsi:type="dcterms:W3CDTF">2022-05-04T15:13:56Z</dcterms:modified>
  <cp:category/>
  <cp:version/>
  <cp:contentType/>
  <cp:contentStatus/>
</cp:coreProperties>
</file>