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180" windowHeight="11640" activeTab="2"/>
  </bookViews>
  <sheets>
    <sheet name="Tableau Qté" sheetId="2" r:id="rId1"/>
    <sheet name="Détail par canton" sheetId="3" r:id="rId2"/>
    <sheet name="Détai par routeur" sheetId="4" r:id="rId3"/>
  </sheets>
  <calcPr calcId="125725"/>
</workbook>
</file>

<file path=xl/calcChain.xml><?xml version="1.0" encoding="utf-8"?>
<calcChain xmlns="http://schemas.openxmlformats.org/spreadsheetml/2006/main">
  <c r="L70" i="2"/>
  <c r="M70"/>
  <c r="K70"/>
  <c r="M32"/>
  <c r="F64"/>
  <c r="F62"/>
  <c r="F60"/>
  <c r="F57"/>
  <c r="F55"/>
  <c r="F52"/>
  <c r="F49"/>
  <c r="F47"/>
  <c r="F45"/>
  <c r="F42"/>
  <c r="F39"/>
  <c r="F36"/>
  <c r="F32"/>
  <c r="F30"/>
  <c r="F28"/>
  <c r="F25"/>
  <c r="F22"/>
  <c r="F18"/>
  <c r="F15"/>
  <c r="F13"/>
  <c r="F10"/>
  <c r="F8"/>
  <c r="F6"/>
  <c r="F70" s="1"/>
  <c r="E70"/>
  <c r="H8"/>
  <c r="G68"/>
  <c r="M68"/>
  <c r="G67"/>
  <c r="M67"/>
  <c r="G65"/>
  <c r="M65" s="1"/>
  <c r="G58"/>
  <c r="H57" s="1"/>
  <c r="G45"/>
  <c r="H45" s="1"/>
  <c r="M45"/>
  <c r="G39"/>
  <c r="M39"/>
  <c r="G36"/>
  <c r="M36" s="1"/>
  <c r="G33"/>
  <c r="H32" s="1"/>
  <c r="G32"/>
  <c r="G30"/>
  <c r="H30" s="1"/>
  <c r="G15"/>
  <c r="M15"/>
  <c r="G16"/>
  <c r="M16" s="1"/>
  <c r="G18"/>
  <c r="H18" s="1"/>
  <c r="G13"/>
  <c r="H13" s="1"/>
  <c r="M13"/>
  <c r="G6"/>
  <c r="H6" s="1"/>
  <c r="M6"/>
  <c r="I15"/>
  <c r="K37"/>
  <c r="I36"/>
  <c r="J36" s="1"/>
  <c r="I30"/>
  <c r="J30" s="1"/>
  <c r="G25"/>
  <c r="M25" s="1"/>
  <c r="I23"/>
  <c r="G19"/>
  <c r="M19" s="1"/>
  <c r="I13"/>
  <c r="J13" s="1"/>
  <c r="G11"/>
  <c r="M11" s="1"/>
  <c r="G8"/>
  <c r="M8" s="1"/>
  <c r="I8"/>
  <c r="J8"/>
  <c r="K8"/>
  <c r="L8"/>
  <c r="G10"/>
  <c r="M10" s="1"/>
  <c r="I10"/>
  <c r="K10"/>
  <c r="L10"/>
  <c r="K11"/>
  <c r="L11"/>
  <c r="L13"/>
  <c r="L15"/>
  <c r="I16"/>
  <c r="L16"/>
  <c r="I18"/>
  <c r="L18"/>
  <c r="K19"/>
  <c r="L19"/>
  <c r="G20"/>
  <c r="M20" s="1"/>
  <c r="I20"/>
  <c r="K20"/>
  <c r="L20"/>
  <c r="G22"/>
  <c r="M22"/>
  <c r="I22"/>
  <c r="K22"/>
  <c r="L22"/>
  <c r="G23"/>
  <c r="M23"/>
  <c r="L23"/>
  <c r="K25"/>
  <c r="L25"/>
  <c r="G26"/>
  <c r="M26"/>
  <c r="I26"/>
  <c r="K26"/>
  <c r="L26"/>
  <c r="G28"/>
  <c r="H28" s="1"/>
  <c r="M28"/>
  <c r="I28"/>
  <c r="J28" s="1"/>
  <c r="K28"/>
  <c r="L28"/>
  <c r="L30"/>
  <c r="L32"/>
  <c r="I33"/>
  <c r="L33"/>
  <c r="G34"/>
  <c r="M34" s="1"/>
  <c r="I34"/>
  <c r="K34"/>
  <c r="L34"/>
  <c r="L36"/>
  <c r="G37"/>
  <c r="M37"/>
  <c r="I37"/>
  <c r="L37"/>
  <c r="I39"/>
  <c r="L39"/>
  <c r="G40"/>
  <c r="M40"/>
  <c r="I40"/>
  <c r="K40"/>
  <c r="L40"/>
  <c r="G42"/>
  <c r="M42"/>
  <c r="I42"/>
  <c r="K42"/>
  <c r="L42"/>
  <c r="G43"/>
  <c r="M43"/>
  <c r="I43"/>
  <c r="K43"/>
  <c r="L43"/>
  <c r="I45"/>
  <c r="J45" s="1"/>
  <c r="L45"/>
  <c r="G47"/>
  <c r="M47" s="1"/>
  <c r="I47"/>
  <c r="J47" s="1"/>
  <c r="K47"/>
  <c r="L47"/>
  <c r="G49"/>
  <c r="M49"/>
  <c r="I49"/>
  <c r="K49"/>
  <c r="L49"/>
  <c r="G50"/>
  <c r="M50"/>
  <c r="I50"/>
  <c r="K50"/>
  <c r="L50"/>
  <c r="G52"/>
  <c r="M52" s="1"/>
  <c r="I52"/>
  <c r="J52" s="1"/>
  <c r="K52"/>
  <c r="L52"/>
  <c r="G53"/>
  <c r="M53"/>
  <c r="I53"/>
  <c r="K53"/>
  <c r="L53"/>
  <c r="G55"/>
  <c r="M55"/>
  <c r="I55"/>
  <c r="J55" s="1"/>
  <c r="K55"/>
  <c r="L55"/>
  <c r="G57"/>
  <c r="M57"/>
  <c r="I57"/>
  <c r="K57"/>
  <c r="L57"/>
  <c r="I58"/>
  <c r="L58"/>
  <c r="G60"/>
  <c r="M60" s="1"/>
  <c r="I60"/>
  <c r="J60" s="1"/>
  <c r="K60"/>
  <c r="L60"/>
  <c r="G62"/>
  <c r="M62"/>
  <c r="I62"/>
  <c r="J62" s="1"/>
  <c r="K62"/>
  <c r="L62"/>
  <c r="G64"/>
  <c r="M64" s="1"/>
  <c r="I64"/>
  <c r="K64"/>
  <c r="L64"/>
  <c r="I65"/>
  <c r="L65"/>
  <c r="G66"/>
  <c r="M66"/>
  <c r="I66"/>
  <c r="K66"/>
  <c r="L66"/>
  <c r="I67"/>
  <c r="L67"/>
  <c r="I68"/>
  <c r="L68"/>
  <c r="L6"/>
  <c r="I6"/>
  <c r="J6" s="1"/>
  <c r="D64"/>
  <c r="D57"/>
  <c r="D52"/>
  <c r="D49"/>
  <c r="D42"/>
  <c r="D39"/>
  <c r="D36"/>
  <c r="D32"/>
  <c r="D25"/>
  <c r="D22"/>
  <c r="D18"/>
  <c r="D15"/>
  <c r="D10"/>
  <c r="J64"/>
  <c r="H62"/>
  <c r="H60"/>
  <c r="J57"/>
  <c r="H55"/>
  <c r="J49"/>
  <c r="H47"/>
  <c r="J42"/>
  <c r="J39"/>
  <c r="J22"/>
  <c r="J15"/>
  <c r="H36"/>
  <c r="H10"/>
  <c r="H25"/>
  <c r="H64"/>
  <c r="H22"/>
  <c r="H52"/>
  <c r="H49"/>
  <c r="H42"/>
  <c r="H15"/>
  <c r="H39"/>
  <c r="I32"/>
  <c r="J32" s="1"/>
  <c r="I25"/>
  <c r="J25" s="1"/>
  <c r="K23"/>
  <c r="I19"/>
  <c r="J18"/>
  <c r="I11"/>
  <c r="J10" s="1"/>
  <c r="M18" l="1"/>
  <c r="M33"/>
  <c r="M58"/>
  <c r="M30"/>
</calcChain>
</file>

<file path=xl/sharedStrings.xml><?xml version="1.0" encoding="utf-8"?>
<sst xmlns="http://schemas.openxmlformats.org/spreadsheetml/2006/main" count="149" uniqueCount="92">
  <si>
    <t>Antony</t>
  </si>
  <si>
    <t>Partie de la commune d'Asnieres sur Seine</t>
  </si>
  <si>
    <t>Bagneux</t>
  </si>
  <si>
    <t>Bourg-la-Reine</t>
  </si>
  <si>
    <t>Partie de la commune de Boulogne-Billancourt</t>
  </si>
  <si>
    <t>Commune de Châtenay-Malabry</t>
  </si>
  <si>
    <t>Commune du Plessis-Robinson</t>
  </si>
  <si>
    <t>Commune de Sceaux</t>
  </si>
  <si>
    <t>Commune de Châtillon</t>
  </si>
  <si>
    <t>Commune de Clamart</t>
  </si>
  <si>
    <t>Commune de Vanves</t>
  </si>
  <si>
    <t>Commune de Clichy</t>
  </si>
  <si>
    <t>Partie de la commune de Colombes</t>
  </si>
  <si>
    <t>Commune de Bois-Colombes</t>
  </si>
  <si>
    <t>Commune de La Garenne-Colombes</t>
  </si>
  <si>
    <t>Partie de la commune de Courbevoie</t>
  </si>
  <si>
    <t>Commune de Puteaux</t>
  </si>
  <si>
    <t>Commune de Gennevilliers</t>
  </si>
  <si>
    <t>Commune de Villeneuve-la-Garenne</t>
  </si>
  <si>
    <t>Commune d'Issy-les-Moulineaux</t>
  </si>
  <si>
    <t>Commune de Levallois-Perret</t>
  </si>
  <si>
    <t>Commune de Meudon</t>
  </si>
  <si>
    <t>Commune de Chaville</t>
  </si>
  <si>
    <t>Commune de Montrouge</t>
  </si>
  <si>
    <t>Commune de Malakoff</t>
  </si>
  <si>
    <t>Partie de la commune de Nanterre</t>
  </si>
  <si>
    <t>Commune de Suresnes</t>
  </si>
  <si>
    <t>Commune de Neuilly-sur-Seine</t>
  </si>
  <si>
    <t>Commune de Rueil-Malmaison</t>
  </si>
  <si>
    <t>Commune de Saint-Cloud</t>
  </si>
  <si>
    <t>Commune de Garches</t>
  </si>
  <si>
    <t>Commune de Marnes la Coquette</t>
  </si>
  <si>
    <t>Commune de Vaucresson</t>
  </si>
  <si>
    <t>Commune de Ville d'Avray</t>
  </si>
  <si>
    <t>Quantités maximales ouvrant droit</t>
  </si>
  <si>
    <t>Nombre de bulletins de vote</t>
  </si>
  <si>
    <t>à un remboursement par l'Etat</t>
  </si>
  <si>
    <t>Nbre de bureaux de vote</t>
  </si>
  <si>
    <t>Circulaires ( Nbre d'électeurs + 5%  )</t>
  </si>
  <si>
    <t>Nbre de bulletins de vote + 10%</t>
  </si>
  <si>
    <t>Nbre de circulaires + 5%</t>
  </si>
  <si>
    <t>Nbre de bulletins de vote pour les bureaux de votes</t>
  </si>
  <si>
    <t>CANTONS</t>
  </si>
  <si>
    <t>Commune de Sèvres</t>
  </si>
  <si>
    <t>Commune de Fontenay-aux-Roses</t>
  </si>
  <si>
    <t>QUANTITES DE DOCUMENTS ( bulletins de vote et circulaires )</t>
  </si>
  <si>
    <t>Aucun bulletin de vote n’est à envoyer aux électeurs pour les communes équipées de machine à voter (MAV), seulement quelques bulletins de vote (20 par bureau de vote) sont à livrer  :</t>
  </si>
  <si>
    <t>COMMUNES</t>
  </si>
  <si>
    <t>1 - ANTONY</t>
  </si>
  <si>
    <t>2 - ASNIERES SUR SEINE</t>
  </si>
  <si>
    <t>3 - BAGNEUX</t>
  </si>
  <si>
    <t>4 - BOULOGNE-BILLANCOURT - 1</t>
  </si>
  <si>
    <t>5 - BOULOGNE-BILLANCOURT - 2</t>
  </si>
  <si>
    <t>6 - CHÂTENAY-MALABRY</t>
  </si>
  <si>
    <t>7 - CHÂTILLON</t>
  </si>
  <si>
    <t>8 - CLAMART</t>
  </si>
  <si>
    <t>9 - CLICHY</t>
  </si>
  <si>
    <t>10 - COLOMBES - 1</t>
  </si>
  <si>
    <t>11 - COLOMBES - 2</t>
  </si>
  <si>
    <t>12 - COURBEVOIE - 1</t>
  </si>
  <si>
    <t>13 - COURBEVOIE - 2</t>
  </si>
  <si>
    <t>14 - GENNEVILLIERS</t>
  </si>
  <si>
    <t>15 - ISSY-LES-MOULINEAUX</t>
  </si>
  <si>
    <t>16 - LEVALLOIS-PERRET</t>
  </si>
  <si>
    <t>17 - MEUDON</t>
  </si>
  <si>
    <t>18 - MONTROUGE</t>
  </si>
  <si>
    <t>19 - NANTERRE - 1</t>
  </si>
  <si>
    <t>20 - NANTERRE - 2</t>
  </si>
  <si>
    <t>21 - NEUILLY-SUR-SEINE</t>
  </si>
  <si>
    <t>22 - RUEIL-MALMAISON</t>
  </si>
  <si>
    <t>23 - SAINT-CLOUD</t>
  </si>
  <si>
    <t>Bulletins de vote     ( double du nombre d' électeurs + 10% )</t>
  </si>
  <si>
    <t>ELECTIONS DEPARTEMENTALES DES 13 et 20 JUIN 2021</t>
  </si>
  <si>
    <t>Les communes équipées de machines à voter sont : Antony, Bois-Colombes, Boulogne-Billancourt,Châtenay-Malabry, Colombes, Courbevoie, Garches, Issy-les-Moulineaux, Sèvres, Suresnes, Vaucresson, Ville d'Avray.</t>
  </si>
  <si>
    <t>communes en machines à voter</t>
  </si>
  <si>
    <r>
      <t xml:space="preserve">et de circulaires pour la </t>
    </r>
    <r>
      <rPr>
        <b/>
        <sz val="10"/>
        <rFont val="Times New Roman"/>
        <family val="1"/>
      </rPr>
      <t>mise sous pli</t>
    </r>
  </si>
  <si>
    <r>
      <t xml:space="preserve"> pour les </t>
    </r>
    <r>
      <rPr>
        <b/>
        <sz val="10"/>
        <rFont val="Times New Roman"/>
        <family val="1"/>
      </rPr>
      <t>bureaux de vote</t>
    </r>
  </si>
  <si>
    <r>
      <t xml:space="preserve">Informations sur les dates et lieux de livraison : </t>
    </r>
    <r>
      <rPr>
        <sz val="10"/>
        <color indexed="10"/>
        <rFont val="Times New Roman"/>
        <family val="1"/>
      </rPr>
      <t>à venir.</t>
    </r>
  </si>
  <si>
    <t>Bulletins de vote
PAR CANTON</t>
  </si>
  <si>
    <t>Circulaires
PAR CANTON</t>
  </si>
  <si>
    <t>12 avril 2021 : date d'envoi du fichier de propagande au routeur</t>
  </si>
  <si>
    <t>Nbre d'électeurs par canton</t>
  </si>
  <si>
    <t>Quantités maximales ouvrant droit à un remboursement par l'Etat</t>
  </si>
  <si>
    <r>
      <t xml:space="preserve">Nbre d'électeurs
 au </t>
    </r>
    <r>
      <rPr>
        <sz val="10"/>
        <color indexed="10"/>
        <rFont val="Times New Roman"/>
        <family val="1"/>
      </rPr>
      <t>12 avril 2021</t>
    </r>
  </si>
  <si>
    <t>A la date du 22 avril 2021, le nombre d'affiches maximum remboursées n'est pas connu</t>
  </si>
  <si>
    <t>ELECTIONS DEPARTEMENTALES DES 20 ET 27 JUIN 2021</t>
  </si>
  <si>
    <t>En attendant la parution de l'arrêté fixant les tarifs maxima de remboursement, il est rappelé que pour les municipales 2020, le remboursement était déterminé sur la base des tranches tarifaires complètes arrondi au mille inférieur.
Pour autant, les quantités à fournir sont celles indiquées dans ce tableau.</t>
  </si>
  <si>
    <t>Nombre de
bulletins de vote</t>
  </si>
  <si>
    <t>Nombre de
circulaires</t>
  </si>
  <si>
    <t>A LIVRER CHEZ KOBA
Route de Neuilly-sous-Clermont
60290 RANTIGNY</t>
  </si>
  <si>
    <t>A LIVRER CHEZ
ELOMAG-FRANCEROUTAGE
Parc de Pontillault
Rue de Strasbourg
77340 PONTAULT-COMBAULT</t>
  </si>
  <si>
    <t>1er tour de scrutin</t>
  </si>
</sst>
</file>

<file path=xl/styles.xml><?xml version="1.0" encoding="utf-8"?>
<styleSheet xmlns="http://schemas.openxmlformats.org/spreadsheetml/2006/main">
  <fonts count="11">
    <font>
      <sz val="10"/>
      <name val="Arial"/>
    </font>
    <font>
      <sz val="10"/>
      <name val="Arial"/>
      <family val="2"/>
    </font>
    <font>
      <sz val="10"/>
      <name val="Times New Roman"/>
      <family val="1"/>
    </font>
    <font>
      <u/>
      <sz val="10"/>
      <name val="Times New Roman"/>
      <family val="1"/>
    </font>
    <font>
      <sz val="10"/>
      <color indexed="10"/>
      <name val="Times New Roman"/>
      <family val="1"/>
    </font>
    <font>
      <b/>
      <sz val="10"/>
      <name val="Times New Roman"/>
      <family val="1"/>
    </font>
    <font>
      <b/>
      <u/>
      <sz val="10"/>
      <name val="Times New Roman"/>
      <family val="1"/>
    </font>
    <font>
      <b/>
      <sz val="12"/>
      <name val="Times New Roman"/>
      <family val="1"/>
    </font>
    <font>
      <sz val="10"/>
      <color indexed="10"/>
      <name val="Arial"/>
      <family val="2"/>
    </font>
    <font>
      <b/>
      <sz val="10"/>
      <name val="Arial"/>
      <family val="2"/>
    </font>
    <font>
      <sz val="8"/>
      <name val="Arial"/>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7">
    <xf numFmtId="0" fontId="0" fillId="0" borderId="0" xfId="0"/>
    <xf numFmtId="0" fontId="2" fillId="0" borderId="0" xfId="0" applyFont="1"/>
    <xf numFmtId="3" fontId="2" fillId="0" borderId="0" xfId="0" applyNumberFormat="1"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1" applyFont="1" applyBorder="1" applyAlignment="1">
      <alignment horizontal="center" vertical="center"/>
    </xf>
    <xf numFmtId="0" fontId="2"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3" xfId="0" applyNumberFormat="1" applyFont="1" applyBorder="1" applyAlignment="1">
      <alignment horizontal="center"/>
    </xf>
    <xf numFmtId="3" fontId="2" fillId="0" borderId="3" xfId="1" applyNumberFormat="1" applyFont="1" applyFill="1" applyBorder="1" applyAlignment="1">
      <alignment horizontal="center"/>
    </xf>
    <xf numFmtId="0" fontId="2" fillId="0" borderId="1" xfId="0" applyFont="1" applyFill="1" applyBorder="1" applyAlignment="1">
      <alignment vertical="center"/>
    </xf>
    <xf numFmtId="0" fontId="3"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0" xfId="0" applyFont="1" applyAlignment="1">
      <alignment horizontal="center"/>
    </xf>
    <xf numFmtId="0" fontId="1" fillId="0" borderId="0" xfId="0" applyFont="1"/>
    <xf numFmtId="0" fontId="2" fillId="2" borderId="3"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3" xfId="0" applyNumberFormat="1" applyFont="1" applyFill="1" applyBorder="1" applyAlignment="1">
      <alignment horizontal="center"/>
    </xf>
    <xf numFmtId="3" fontId="2" fillId="3" borderId="3" xfId="1" applyNumberFormat="1" applyFont="1" applyFill="1" applyBorder="1" applyAlignment="1">
      <alignment horizontal="center"/>
    </xf>
    <xf numFmtId="0" fontId="2" fillId="3" borderId="1" xfId="0" applyFont="1" applyFill="1" applyBorder="1" applyAlignment="1">
      <alignment vertical="center"/>
    </xf>
    <xf numFmtId="0" fontId="3" fillId="3" borderId="3" xfId="0" applyFont="1" applyFill="1" applyBorder="1" applyAlignment="1">
      <alignment horizontal="center" vertical="center"/>
    </xf>
    <xf numFmtId="0" fontId="2" fillId="3" borderId="2" xfId="0" applyFont="1" applyFill="1" applyBorder="1" applyAlignment="1">
      <alignment horizontal="left" vertical="center"/>
    </xf>
    <xf numFmtId="0" fontId="2" fillId="3" borderId="5" xfId="0" applyFont="1" applyFill="1" applyBorder="1" applyAlignment="1">
      <alignment horizontal="left" vertical="center"/>
    </xf>
    <xf numFmtId="0" fontId="2" fillId="3" borderId="2" xfId="0" applyFont="1" applyFill="1" applyBorder="1" applyAlignment="1">
      <alignment vertical="center"/>
    </xf>
    <xf numFmtId="0" fontId="2" fillId="3" borderId="5" xfId="0" applyFont="1" applyFill="1" applyBorder="1" applyAlignment="1">
      <alignment vertical="center"/>
    </xf>
    <xf numFmtId="0" fontId="2" fillId="0" borderId="0" xfId="0" applyFont="1" applyAlignment="1"/>
    <xf numFmtId="0" fontId="2" fillId="3" borderId="0" xfId="0" applyFont="1" applyFill="1"/>
    <xf numFmtId="0" fontId="6" fillId="0" borderId="3" xfId="1" applyFont="1" applyFill="1" applyBorder="1" applyAlignment="1">
      <alignment horizontal="center" vertical="center" wrapText="1"/>
    </xf>
    <xf numFmtId="3" fontId="5" fillId="0" borderId="3" xfId="0" applyNumberFormat="1" applyFont="1" applyBorder="1" applyAlignment="1">
      <alignment horizontal="center" vertical="center"/>
    </xf>
    <xf numFmtId="3" fontId="5" fillId="3" borderId="3"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3" borderId="6"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7" fillId="0" borderId="0" xfId="0" applyFont="1" applyBorder="1" applyAlignment="1"/>
    <xf numFmtId="0" fontId="8" fillId="0" borderId="0" xfId="0" applyFont="1" applyAlignment="1">
      <alignment horizontal="center"/>
    </xf>
    <xf numFmtId="0" fontId="0" fillId="0" borderId="7" xfId="0" applyBorder="1"/>
    <xf numFmtId="0" fontId="0" fillId="0" borderId="7" xfId="0" applyBorder="1" applyAlignment="1">
      <alignment horizontal="center"/>
    </xf>
    <xf numFmtId="0" fontId="0" fillId="3" borderId="7" xfId="0" applyFill="1" applyBorder="1"/>
    <xf numFmtId="0" fontId="0" fillId="3" borderId="7" xfId="0" applyFill="1" applyBorder="1" applyAlignment="1">
      <alignment horizontal="center"/>
    </xf>
    <xf numFmtId="0" fontId="9" fillId="3" borderId="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1" fillId="0" borderId="7" xfId="0" applyFont="1" applyBorder="1" applyAlignment="1">
      <alignment horizontal="center" vertical="center" wrapText="1"/>
    </xf>
    <xf numFmtId="0" fontId="1" fillId="4" borderId="19" xfId="0" applyFont="1" applyFill="1" applyBorder="1" applyAlignment="1">
      <alignment horizontal="center" vertical="center" wrapText="1"/>
    </xf>
    <xf numFmtId="0" fontId="1" fillId="4" borderId="19" xfId="0" applyFont="1" applyFill="1" applyBorder="1" applyAlignment="1">
      <alignment horizontal="center" vertical="center"/>
    </xf>
    <xf numFmtId="0" fontId="0" fillId="4" borderId="7" xfId="0" applyFill="1" applyBorder="1"/>
    <xf numFmtId="0" fontId="0" fillId="4" borderId="7" xfId="0" applyFill="1" applyBorder="1" applyAlignment="1">
      <alignment horizontal="center"/>
    </xf>
    <xf numFmtId="3" fontId="5" fillId="0" borderId="1"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5" xfId="0" applyNumberFormat="1" applyFont="1" applyBorder="1" applyAlignment="1">
      <alignment horizontal="center" vertical="center"/>
    </xf>
    <xf numFmtId="3" fontId="2"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2" fillId="2" borderId="0" xfId="0" applyFont="1" applyFill="1" applyAlignment="1">
      <alignment horizontal="center"/>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8" fillId="0" borderId="0" xfId="0" applyFont="1" applyAlignment="1">
      <alignment horizontal="center"/>
    </xf>
    <xf numFmtId="0" fontId="7" fillId="0" borderId="0" xfId="0" applyFont="1" applyBorder="1" applyAlignment="1">
      <alignment horizontal="center"/>
    </xf>
    <xf numFmtId="0" fontId="8" fillId="0" borderId="7"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1" fillId="0" borderId="7" xfId="0" applyFont="1" applyBorder="1" applyAlignment="1">
      <alignment horizontal="center" vertical="center" wrapText="1"/>
    </xf>
    <xf numFmtId="0" fontId="0" fillId="0" borderId="7" xfId="0" applyBorder="1" applyAlignment="1">
      <alignment horizontal="center" vertical="center"/>
    </xf>
  </cellXfs>
  <cellStyles count="2">
    <cellStyle name="Normal" xfId="0" builtinId="0"/>
    <cellStyle name="Normal_Feuil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89"/>
  <sheetViews>
    <sheetView topLeftCell="A13" workbookViewId="0">
      <selection activeCell="P57" sqref="P57"/>
    </sheetView>
  </sheetViews>
  <sheetFormatPr baseColWidth="10" defaultRowHeight="12.75"/>
  <cols>
    <col min="1" max="1" width="30.5703125" style="1" customWidth="1"/>
    <col min="2" max="2" width="37" style="1" customWidth="1"/>
    <col min="3" max="3" width="5.28515625" style="1" customWidth="1"/>
    <col min="4" max="4" width="5.140625" style="1" customWidth="1"/>
    <col min="5" max="5" width="13.7109375" style="1" customWidth="1"/>
    <col min="6" max="6" width="18.28515625" style="1" customWidth="1"/>
    <col min="7" max="7" width="15.7109375" style="1" customWidth="1"/>
    <col min="8" max="8" width="14.7109375" style="1" customWidth="1"/>
    <col min="9" max="9" width="15.7109375" style="1" customWidth="1"/>
    <col min="10" max="10" width="14.7109375" style="1" customWidth="1"/>
    <col min="11" max="11" width="15.28515625" style="1" customWidth="1"/>
    <col min="12" max="12" width="14.85546875" style="1" customWidth="1"/>
    <col min="13" max="13" width="22.28515625" style="1" customWidth="1"/>
    <col min="14" max="16384" width="11.42578125" style="1"/>
  </cols>
  <sheetData>
    <row r="1" spans="1:15">
      <c r="A1" s="72" t="s">
        <v>80</v>
      </c>
      <c r="B1" s="72"/>
      <c r="C1" s="32"/>
      <c r="D1" s="32"/>
      <c r="E1" s="32"/>
      <c r="F1" s="32"/>
      <c r="G1" s="71" t="s">
        <v>72</v>
      </c>
      <c r="H1" s="71"/>
      <c r="I1" s="71"/>
      <c r="J1" s="71"/>
      <c r="K1" s="71"/>
      <c r="L1" s="71"/>
      <c r="M1" s="71"/>
    </row>
    <row r="2" spans="1:15" ht="13.5" thickBot="1">
      <c r="A2" s="71" t="s">
        <v>45</v>
      </c>
      <c r="B2" s="71"/>
      <c r="C2" s="32"/>
      <c r="D2" s="32"/>
      <c r="E2" s="32"/>
      <c r="F2" s="32"/>
      <c r="G2" s="32"/>
      <c r="H2" s="32"/>
      <c r="I2" s="32"/>
      <c r="J2" s="32"/>
      <c r="K2" s="32"/>
      <c r="L2" s="32"/>
      <c r="M2" s="32"/>
    </row>
    <row r="3" spans="1:15">
      <c r="A3" s="73" t="s">
        <v>74</v>
      </c>
      <c r="B3" s="73"/>
      <c r="E3" s="2"/>
      <c r="F3" s="2"/>
      <c r="G3" s="65" t="s">
        <v>34</v>
      </c>
      <c r="H3" s="66"/>
      <c r="I3" s="66"/>
      <c r="J3" s="67"/>
      <c r="K3" s="65" t="s">
        <v>35</v>
      </c>
      <c r="L3" s="67"/>
      <c r="M3" s="3" t="s">
        <v>35</v>
      </c>
    </row>
    <row r="4" spans="1:15" ht="13.5" thickBot="1">
      <c r="G4" s="68" t="s">
        <v>36</v>
      </c>
      <c r="H4" s="69"/>
      <c r="I4" s="69"/>
      <c r="J4" s="70"/>
      <c r="K4" s="68" t="s">
        <v>75</v>
      </c>
      <c r="L4" s="70"/>
      <c r="M4" s="4" t="s">
        <v>76</v>
      </c>
    </row>
    <row r="5" spans="1:15" ht="42" customHeight="1" thickBot="1">
      <c r="A5" s="5" t="s">
        <v>42</v>
      </c>
      <c r="B5" s="5" t="s">
        <v>47</v>
      </c>
      <c r="C5" s="74" t="s">
        <v>37</v>
      </c>
      <c r="D5" s="75"/>
      <c r="E5" s="6" t="s">
        <v>83</v>
      </c>
      <c r="F5" s="6" t="s">
        <v>81</v>
      </c>
      <c r="G5" s="7" t="s">
        <v>71</v>
      </c>
      <c r="H5" s="34" t="s">
        <v>78</v>
      </c>
      <c r="I5" s="7" t="s">
        <v>38</v>
      </c>
      <c r="J5" s="34" t="s">
        <v>79</v>
      </c>
      <c r="K5" s="7" t="s">
        <v>39</v>
      </c>
      <c r="L5" s="7" t="s">
        <v>40</v>
      </c>
      <c r="M5" s="7" t="s">
        <v>41</v>
      </c>
    </row>
    <row r="6" spans="1:15" ht="13.5" customHeight="1" thickBot="1">
      <c r="A6" s="8" t="s">
        <v>48</v>
      </c>
      <c r="B6" s="19" t="s">
        <v>0</v>
      </c>
      <c r="C6" s="9">
        <v>44</v>
      </c>
      <c r="D6" s="9"/>
      <c r="E6" s="10">
        <v>41465</v>
      </c>
      <c r="F6" s="37">
        <f>E6</f>
        <v>41465</v>
      </c>
      <c r="G6" s="11">
        <f>C6*20</f>
        <v>880</v>
      </c>
      <c r="H6" s="35">
        <f>G6</f>
        <v>880</v>
      </c>
      <c r="I6" s="11">
        <f>ROUNDUP((E6)+(E6*0.05),)</f>
        <v>43539</v>
      </c>
      <c r="J6" s="35">
        <f>I6</f>
        <v>43539</v>
      </c>
      <c r="K6" s="11">
        <v>0</v>
      </c>
      <c r="L6" s="11">
        <f>ROUNDUP((E6)+(E6*0.05),)</f>
        <v>43539</v>
      </c>
      <c r="M6" s="12">
        <f>G6</f>
        <v>880</v>
      </c>
    </row>
    <row r="7" spans="1:15" ht="5.0999999999999996" customHeight="1" thickBot="1">
      <c r="A7" s="20"/>
      <c r="B7" s="21"/>
      <c r="C7" s="22"/>
      <c r="D7" s="22"/>
      <c r="E7" s="23"/>
      <c r="F7" s="38"/>
      <c r="G7" s="24"/>
      <c r="H7" s="36"/>
      <c r="I7" s="24"/>
      <c r="J7" s="36"/>
      <c r="K7" s="24"/>
      <c r="L7" s="24"/>
      <c r="M7" s="25"/>
    </row>
    <row r="8" spans="1:15" ht="13.5" customHeight="1" thickBot="1">
      <c r="A8" s="13" t="s">
        <v>49</v>
      </c>
      <c r="B8" s="8" t="s">
        <v>1</v>
      </c>
      <c r="C8" s="9">
        <v>35</v>
      </c>
      <c r="D8" s="14"/>
      <c r="E8" s="10">
        <v>36856</v>
      </c>
      <c r="F8" s="37">
        <f>E8</f>
        <v>36856</v>
      </c>
      <c r="G8" s="11">
        <f>ROUNDUP((E8)+(E8*0.1),)*2</f>
        <v>81084</v>
      </c>
      <c r="H8" s="35">
        <f>G8</f>
        <v>81084</v>
      </c>
      <c r="I8" s="11">
        <f t="shared" ref="I8:I68" si="0">ROUNDUP((E8)+(E8*0.05),)</f>
        <v>38699</v>
      </c>
      <c r="J8" s="35">
        <f>I8</f>
        <v>38699</v>
      </c>
      <c r="K8" s="11">
        <f>ROUNDUP((E8)+(E8*0.1),)</f>
        <v>40542</v>
      </c>
      <c r="L8" s="11">
        <f t="shared" ref="L8:L68" si="1">ROUNDUP((E8)+(E8*0.05),)</f>
        <v>38699</v>
      </c>
      <c r="M8" s="12">
        <f>G8/2</f>
        <v>40542</v>
      </c>
      <c r="N8" s="2"/>
    </row>
    <row r="9" spans="1:15" ht="5.0999999999999996" customHeight="1" thickBot="1">
      <c r="A9" s="26"/>
      <c r="B9" s="21"/>
      <c r="C9" s="22"/>
      <c r="D9" s="27"/>
      <c r="E9" s="23"/>
      <c r="F9" s="38"/>
      <c r="G9" s="24"/>
      <c r="H9" s="36"/>
      <c r="I9" s="24"/>
      <c r="J9" s="36"/>
      <c r="K9" s="24"/>
      <c r="L9" s="24"/>
      <c r="M9" s="25"/>
    </row>
    <row r="10" spans="1:15" ht="13.5" customHeight="1" thickBot="1">
      <c r="A10" s="63" t="s">
        <v>50</v>
      </c>
      <c r="B10" s="8" t="s">
        <v>2</v>
      </c>
      <c r="C10" s="9">
        <v>22</v>
      </c>
      <c r="D10" s="62">
        <f>C10+C11</f>
        <v>36</v>
      </c>
      <c r="E10" s="10">
        <v>22467</v>
      </c>
      <c r="F10" s="59">
        <f>E10+E11</f>
        <v>35803</v>
      </c>
      <c r="G10" s="11">
        <f>ROUNDUP((E10)+(E10*0.1),)*2</f>
        <v>49428</v>
      </c>
      <c r="H10" s="56">
        <f>G10+G11</f>
        <v>78768</v>
      </c>
      <c r="I10" s="11">
        <f t="shared" si="0"/>
        <v>23591</v>
      </c>
      <c r="J10" s="56">
        <f>I10+I11</f>
        <v>37594</v>
      </c>
      <c r="K10" s="11">
        <f>ROUNDUP((E10)+(E10*0.1),)</f>
        <v>24714</v>
      </c>
      <c r="L10" s="11">
        <f t="shared" si="1"/>
        <v>23591</v>
      </c>
      <c r="M10" s="12">
        <f>G10/2</f>
        <v>24714</v>
      </c>
      <c r="N10" s="2"/>
      <c r="O10" s="2"/>
    </row>
    <row r="11" spans="1:15" ht="13.5" customHeight="1" thickBot="1">
      <c r="A11" s="64"/>
      <c r="B11" s="8" t="s">
        <v>3</v>
      </c>
      <c r="C11" s="9">
        <v>14</v>
      </c>
      <c r="D11" s="62"/>
      <c r="E11" s="10">
        <v>13336</v>
      </c>
      <c r="F11" s="60"/>
      <c r="G11" s="11">
        <f>ROUNDUP((E11)+(E11*0.1),)*2</f>
        <v>29340</v>
      </c>
      <c r="H11" s="57"/>
      <c r="I11" s="11">
        <f t="shared" si="0"/>
        <v>14003</v>
      </c>
      <c r="J11" s="57"/>
      <c r="K11" s="11">
        <f>ROUNDUP((E11)+(E11*0.1),)</f>
        <v>14670</v>
      </c>
      <c r="L11" s="11">
        <f t="shared" si="1"/>
        <v>14003</v>
      </c>
      <c r="M11" s="12">
        <f>G11/2</f>
        <v>14670</v>
      </c>
    </row>
    <row r="12" spans="1:15" ht="5.0999999999999996" customHeight="1" thickBot="1">
      <c r="A12" s="28"/>
      <c r="B12" s="21"/>
      <c r="C12" s="22"/>
      <c r="D12" s="27"/>
      <c r="E12" s="23"/>
      <c r="F12" s="38"/>
      <c r="G12" s="24"/>
      <c r="H12" s="36"/>
      <c r="I12" s="24"/>
      <c r="J12" s="36"/>
      <c r="K12" s="24"/>
      <c r="L12" s="24"/>
      <c r="M12" s="25"/>
    </row>
    <row r="13" spans="1:15" ht="13.5" customHeight="1" thickBot="1">
      <c r="A13" s="15" t="s">
        <v>51</v>
      </c>
      <c r="B13" s="19" t="s">
        <v>4</v>
      </c>
      <c r="C13" s="9">
        <v>41</v>
      </c>
      <c r="D13" s="14"/>
      <c r="E13" s="10">
        <v>41156</v>
      </c>
      <c r="F13" s="37">
        <f>E13</f>
        <v>41156</v>
      </c>
      <c r="G13" s="11">
        <f>C13*20</f>
        <v>820</v>
      </c>
      <c r="H13" s="35">
        <f>G13</f>
        <v>820</v>
      </c>
      <c r="I13" s="11">
        <f t="shared" si="0"/>
        <v>43214</v>
      </c>
      <c r="J13" s="35">
        <f>I13</f>
        <v>43214</v>
      </c>
      <c r="K13" s="11">
        <v>0</v>
      </c>
      <c r="L13" s="11">
        <f t="shared" si="1"/>
        <v>43214</v>
      </c>
      <c r="M13" s="12">
        <f>G13</f>
        <v>820</v>
      </c>
    </row>
    <row r="14" spans="1:15" ht="5.0999999999999996" customHeight="1" thickBot="1">
      <c r="A14" s="26"/>
      <c r="B14" s="21"/>
      <c r="C14" s="22"/>
      <c r="D14" s="27"/>
      <c r="E14" s="23"/>
      <c r="F14" s="38"/>
      <c r="G14" s="24"/>
      <c r="H14" s="36"/>
      <c r="I14" s="24"/>
      <c r="J14" s="36"/>
      <c r="K14" s="24"/>
      <c r="L14" s="24"/>
      <c r="M14" s="25"/>
    </row>
    <row r="15" spans="1:15" ht="13.5" customHeight="1" thickBot="1">
      <c r="A15" s="63" t="s">
        <v>52</v>
      </c>
      <c r="B15" s="19" t="s">
        <v>4</v>
      </c>
      <c r="C15" s="9">
        <v>29</v>
      </c>
      <c r="D15" s="62">
        <f>C15+C16</f>
        <v>45</v>
      </c>
      <c r="E15" s="10">
        <v>29502</v>
      </c>
      <c r="F15" s="59">
        <f>E15+E16</f>
        <v>44507</v>
      </c>
      <c r="G15" s="11">
        <f>C15*20</f>
        <v>580</v>
      </c>
      <c r="H15" s="56">
        <f>G15+G16</f>
        <v>900</v>
      </c>
      <c r="I15" s="11">
        <f t="shared" si="0"/>
        <v>30978</v>
      </c>
      <c r="J15" s="56">
        <f>I15+I16</f>
        <v>46734</v>
      </c>
      <c r="K15" s="11">
        <v>0</v>
      </c>
      <c r="L15" s="11">
        <f t="shared" si="1"/>
        <v>30978</v>
      </c>
      <c r="M15" s="12">
        <f>G15</f>
        <v>580</v>
      </c>
      <c r="N15" s="2"/>
    </row>
    <row r="16" spans="1:15" ht="13.5" customHeight="1" thickBot="1">
      <c r="A16" s="76"/>
      <c r="B16" s="19" t="s">
        <v>43</v>
      </c>
      <c r="C16" s="9">
        <v>16</v>
      </c>
      <c r="D16" s="62"/>
      <c r="E16" s="10">
        <v>15005</v>
      </c>
      <c r="F16" s="60"/>
      <c r="G16" s="11">
        <f>C16*20</f>
        <v>320</v>
      </c>
      <c r="H16" s="57"/>
      <c r="I16" s="11">
        <f t="shared" si="0"/>
        <v>15756</v>
      </c>
      <c r="J16" s="57"/>
      <c r="K16" s="11">
        <v>0</v>
      </c>
      <c r="L16" s="11">
        <f t="shared" si="1"/>
        <v>15756</v>
      </c>
      <c r="M16" s="12">
        <f>G16</f>
        <v>320</v>
      </c>
      <c r="N16" s="2"/>
    </row>
    <row r="17" spans="1:16" ht="5.0999999999999996" customHeight="1" thickBot="1">
      <c r="A17" s="29"/>
      <c r="B17" s="21"/>
      <c r="C17" s="22"/>
      <c r="D17" s="27"/>
      <c r="E17" s="23"/>
      <c r="F17" s="38"/>
      <c r="G17" s="24"/>
      <c r="H17" s="36"/>
      <c r="I17" s="24"/>
      <c r="J17" s="36"/>
      <c r="K17" s="24"/>
      <c r="L17" s="24"/>
      <c r="M17" s="25"/>
    </row>
    <row r="18" spans="1:16" ht="13.5" customHeight="1" thickBot="1">
      <c r="A18" s="63" t="s">
        <v>53</v>
      </c>
      <c r="B18" s="19" t="s">
        <v>5</v>
      </c>
      <c r="C18" s="9">
        <v>19</v>
      </c>
      <c r="D18" s="62">
        <f>C18+C19+C20</f>
        <v>54</v>
      </c>
      <c r="E18" s="10">
        <v>19419</v>
      </c>
      <c r="F18" s="59">
        <f>E18+E19+E20</f>
        <v>53127</v>
      </c>
      <c r="G18" s="11">
        <f>C18*20</f>
        <v>380</v>
      </c>
      <c r="H18" s="56">
        <f>G18+G19+G20</f>
        <v>74540</v>
      </c>
      <c r="I18" s="11">
        <f t="shared" si="0"/>
        <v>20390</v>
      </c>
      <c r="J18" s="56">
        <f>I18+I19+I20</f>
        <v>55785</v>
      </c>
      <c r="K18" s="11">
        <v>0</v>
      </c>
      <c r="L18" s="11">
        <f t="shared" si="1"/>
        <v>20390</v>
      </c>
      <c r="M18" s="12">
        <f>G18</f>
        <v>380</v>
      </c>
    </row>
    <row r="19" spans="1:16" ht="13.5" customHeight="1" thickBot="1">
      <c r="A19" s="76"/>
      <c r="B19" s="8" t="s">
        <v>6</v>
      </c>
      <c r="C19" s="9">
        <v>21</v>
      </c>
      <c r="D19" s="62"/>
      <c r="E19" s="10">
        <v>19385</v>
      </c>
      <c r="F19" s="61"/>
      <c r="G19" s="11">
        <f>ROUNDUP((E19)+(E19*0.1),)*2</f>
        <v>42648</v>
      </c>
      <c r="H19" s="58"/>
      <c r="I19" s="11">
        <f t="shared" si="0"/>
        <v>20355</v>
      </c>
      <c r="J19" s="58"/>
      <c r="K19" s="11">
        <f>ROUNDUP((E19)+(E19*0.1),)</f>
        <v>21324</v>
      </c>
      <c r="L19" s="11">
        <f t="shared" si="1"/>
        <v>20355</v>
      </c>
      <c r="M19" s="12">
        <f>G19/2</f>
        <v>21324</v>
      </c>
      <c r="N19" s="2"/>
      <c r="O19" s="2"/>
    </row>
    <row r="20" spans="1:16" ht="13.5" customHeight="1" thickBot="1">
      <c r="A20" s="64"/>
      <c r="B20" s="8" t="s">
        <v>7</v>
      </c>
      <c r="C20" s="9">
        <v>14</v>
      </c>
      <c r="D20" s="62"/>
      <c r="E20" s="10">
        <v>14323</v>
      </c>
      <c r="F20" s="60"/>
      <c r="G20" s="11">
        <f>ROUNDUP((E20)+(E20*0.1),)*2</f>
        <v>31512</v>
      </c>
      <c r="H20" s="57"/>
      <c r="I20" s="11">
        <f t="shared" si="0"/>
        <v>15040</v>
      </c>
      <c r="J20" s="57"/>
      <c r="K20" s="11">
        <f>ROUNDUP((E20)+(E20*0.1),)</f>
        <v>15756</v>
      </c>
      <c r="L20" s="11">
        <f t="shared" si="1"/>
        <v>15040</v>
      </c>
      <c r="M20" s="12">
        <f>G20/2</f>
        <v>15756</v>
      </c>
      <c r="P20" s="2"/>
    </row>
    <row r="21" spans="1:16" ht="5.0999999999999996" customHeight="1" thickBot="1">
      <c r="A21" s="29"/>
      <c r="B21" s="21"/>
      <c r="C21" s="22"/>
      <c r="D21" s="27"/>
      <c r="E21" s="23"/>
      <c r="F21" s="38"/>
      <c r="G21" s="24"/>
      <c r="H21" s="36"/>
      <c r="I21" s="24"/>
      <c r="J21" s="36"/>
      <c r="K21" s="24"/>
      <c r="L21" s="24"/>
      <c r="M21" s="25"/>
    </row>
    <row r="22" spans="1:16" ht="13.5" customHeight="1" thickBot="1">
      <c r="A22" s="63" t="s">
        <v>54</v>
      </c>
      <c r="B22" s="8" t="s">
        <v>8</v>
      </c>
      <c r="C22" s="9">
        <v>26</v>
      </c>
      <c r="D22" s="62">
        <f>C22+C23</f>
        <v>43</v>
      </c>
      <c r="E22" s="10">
        <v>21466</v>
      </c>
      <c r="F22" s="59">
        <f>E22+E23</f>
        <v>36672</v>
      </c>
      <c r="G22" s="11">
        <f>ROUNDUP((E22)+(E22*0.1),)*2</f>
        <v>47226</v>
      </c>
      <c r="H22" s="56">
        <f>G22+G23</f>
        <v>80680</v>
      </c>
      <c r="I22" s="11">
        <f t="shared" si="0"/>
        <v>22540</v>
      </c>
      <c r="J22" s="56">
        <f>I22+I23</f>
        <v>38507</v>
      </c>
      <c r="K22" s="11">
        <f>ROUNDUP((E22)+(E22*0.1),)</f>
        <v>23613</v>
      </c>
      <c r="L22" s="11">
        <f t="shared" si="1"/>
        <v>22540</v>
      </c>
      <c r="M22" s="12">
        <f>G22/2</f>
        <v>23613</v>
      </c>
      <c r="N22" s="2"/>
    </row>
    <row r="23" spans="1:16" ht="13.5" customHeight="1" thickBot="1">
      <c r="A23" s="76"/>
      <c r="B23" s="8" t="s">
        <v>44</v>
      </c>
      <c r="C23" s="9">
        <v>17</v>
      </c>
      <c r="D23" s="62"/>
      <c r="E23" s="10">
        <v>15206</v>
      </c>
      <c r="F23" s="60"/>
      <c r="G23" s="11">
        <f>ROUNDUP((E23)+(E23*0.1),)*2</f>
        <v>33454</v>
      </c>
      <c r="H23" s="57"/>
      <c r="I23" s="11">
        <f t="shared" si="0"/>
        <v>15967</v>
      </c>
      <c r="J23" s="57"/>
      <c r="K23" s="11">
        <f>ROUNDUP((E23)+(E23*0.1),)</f>
        <v>16727</v>
      </c>
      <c r="L23" s="11">
        <f t="shared" si="1"/>
        <v>15967</v>
      </c>
      <c r="M23" s="12">
        <f>G23/2</f>
        <v>16727</v>
      </c>
      <c r="N23" s="2"/>
    </row>
    <row r="24" spans="1:16" ht="5.0999999999999996" customHeight="1" thickBot="1">
      <c r="A24" s="29"/>
      <c r="B24" s="21"/>
      <c r="C24" s="22"/>
      <c r="D24" s="27"/>
      <c r="E24" s="23"/>
      <c r="F24" s="38"/>
      <c r="G24" s="24"/>
      <c r="H24" s="36"/>
      <c r="I24" s="24"/>
      <c r="J24" s="36"/>
      <c r="K24" s="24"/>
      <c r="L24" s="24"/>
      <c r="M24" s="25"/>
    </row>
    <row r="25" spans="1:16" ht="13.5" customHeight="1" thickBot="1">
      <c r="A25" s="77" t="s">
        <v>55</v>
      </c>
      <c r="B25" s="8" t="s">
        <v>9</v>
      </c>
      <c r="C25" s="9">
        <v>37</v>
      </c>
      <c r="D25" s="62">
        <f>C25+C26</f>
        <v>58</v>
      </c>
      <c r="E25" s="10">
        <v>35788</v>
      </c>
      <c r="F25" s="59">
        <f>E25+E26</f>
        <v>53811</v>
      </c>
      <c r="G25" s="11">
        <f>ROUNDUP((E25)+(E25*0.1),)*2</f>
        <v>78734</v>
      </c>
      <c r="H25" s="56">
        <f>G25+G26</f>
        <v>118386</v>
      </c>
      <c r="I25" s="11">
        <f t="shared" si="0"/>
        <v>37578</v>
      </c>
      <c r="J25" s="56">
        <f>I25+I26</f>
        <v>56503</v>
      </c>
      <c r="K25" s="11">
        <f>ROUNDUP((E25)+(E25*0.1),)</f>
        <v>39367</v>
      </c>
      <c r="L25" s="11">
        <f t="shared" si="1"/>
        <v>37578</v>
      </c>
      <c r="M25" s="12">
        <f>G25/2</f>
        <v>39367</v>
      </c>
      <c r="N25" s="2"/>
    </row>
    <row r="26" spans="1:16" ht="13.5" customHeight="1" thickBot="1">
      <c r="A26" s="78"/>
      <c r="B26" s="8" t="s">
        <v>10</v>
      </c>
      <c r="C26" s="9">
        <v>21</v>
      </c>
      <c r="D26" s="62"/>
      <c r="E26" s="10">
        <v>18023</v>
      </c>
      <c r="F26" s="60"/>
      <c r="G26" s="11">
        <f>ROUNDUP((E26)+(E26*0.1),)*2</f>
        <v>39652</v>
      </c>
      <c r="H26" s="57"/>
      <c r="I26" s="11">
        <f t="shared" si="0"/>
        <v>18925</v>
      </c>
      <c r="J26" s="57"/>
      <c r="K26" s="11">
        <f>ROUNDUP((E26)+(E26*0.1),)</f>
        <v>19826</v>
      </c>
      <c r="L26" s="11">
        <f t="shared" si="1"/>
        <v>18925</v>
      </c>
      <c r="M26" s="12">
        <f>G26/2</f>
        <v>19826</v>
      </c>
      <c r="N26" s="2"/>
    </row>
    <row r="27" spans="1:16" ht="5.0999999999999996" customHeight="1" thickBot="1">
      <c r="A27" s="30"/>
      <c r="B27" s="21"/>
      <c r="C27" s="22"/>
      <c r="D27" s="27"/>
      <c r="E27" s="23"/>
      <c r="F27" s="38"/>
      <c r="G27" s="24"/>
      <c r="H27" s="36"/>
      <c r="I27" s="24"/>
      <c r="J27" s="36"/>
      <c r="K27" s="24"/>
      <c r="L27" s="24"/>
      <c r="M27" s="25"/>
    </row>
    <row r="28" spans="1:16" ht="13.5" customHeight="1" thickBot="1">
      <c r="A28" s="8" t="s">
        <v>56</v>
      </c>
      <c r="B28" s="8" t="s">
        <v>11</v>
      </c>
      <c r="C28" s="9">
        <v>33</v>
      </c>
      <c r="D28" s="9"/>
      <c r="E28" s="10">
        <v>30212</v>
      </c>
      <c r="F28" s="37">
        <f>E28</f>
        <v>30212</v>
      </c>
      <c r="G28" s="11">
        <f>ROUNDUP((E28)+(E28*0.1),)*2</f>
        <v>66468</v>
      </c>
      <c r="H28" s="35">
        <f>G28</f>
        <v>66468</v>
      </c>
      <c r="I28" s="11">
        <f t="shared" si="0"/>
        <v>31723</v>
      </c>
      <c r="J28" s="35">
        <f>I28</f>
        <v>31723</v>
      </c>
      <c r="K28" s="11">
        <f>ROUNDUP((E28)+(E28*0.1),)</f>
        <v>33234</v>
      </c>
      <c r="L28" s="11">
        <f t="shared" si="1"/>
        <v>31723</v>
      </c>
      <c r="M28" s="12">
        <f>G28/2</f>
        <v>33234</v>
      </c>
      <c r="N28" s="2"/>
    </row>
    <row r="29" spans="1:16" ht="5.0999999999999996" customHeight="1" thickBot="1">
      <c r="A29" s="28"/>
      <c r="B29" s="21"/>
      <c r="C29" s="22"/>
      <c r="D29" s="22"/>
      <c r="E29" s="23"/>
      <c r="F29" s="38"/>
      <c r="G29" s="24"/>
      <c r="H29" s="36"/>
      <c r="I29" s="24"/>
      <c r="J29" s="36"/>
      <c r="K29" s="24"/>
      <c r="L29" s="24"/>
      <c r="M29" s="25"/>
    </row>
    <row r="30" spans="1:16" ht="13.5" customHeight="1" thickBot="1">
      <c r="A30" s="16" t="s">
        <v>57</v>
      </c>
      <c r="B30" s="19" t="s">
        <v>12</v>
      </c>
      <c r="C30" s="9">
        <v>39</v>
      </c>
      <c r="D30" s="14"/>
      <c r="E30" s="10">
        <v>39519</v>
      </c>
      <c r="F30" s="37">
        <f>E30</f>
        <v>39519</v>
      </c>
      <c r="G30" s="11">
        <f>C30*20</f>
        <v>780</v>
      </c>
      <c r="H30" s="35">
        <f>G30</f>
        <v>780</v>
      </c>
      <c r="I30" s="11">
        <f t="shared" si="0"/>
        <v>41495</v>
      </c>
      <c r="J30" s="35">
        <f>I30</f>
        <v>41495</v>
      </c>
      <c r="K30" s="11">
        <v>0</v>
      </c>
      <c r="L30" s="11">
        <f t="shared" si="1"/>
        <v>41495</v>
      </c>
      <c r="M30" s="12">
        <f>G30</f>
        <v>780</v>
      </c>
      <c r="N30" s="2"/>
    </row>
    <row r="31" spans="1:16" ht="5.0999999999999996" customHeight="1" thickBot="1">
      <c r="A31" s="31"/>
      <c r="B31" s="21"/>
      <c r="C31" s="22"/>
      <c r="D31" s="27"/>
      <c r="E31" s="23"/>
      <c r="F31" s="38"/>
      <c r="G31" s="24"/>
      <c r="H31" s="36"/>
      <c r="I31" s="24"/>
      <c r="J31" s="36"/>
      <c r="K31" s="24"/>
      <c r="L31" s="24"/>
      <c r="M31" s="25"/>
    </row>
    <row r="32" spans="1:16" ht="13.5" customHeight="1" thickBot="1">
      <c r="A32" s="63" t="s">
        <v>58</v>
      </c>
      <c r="B32" s="19" t="s">
        <v>12</v>
      </c>
      <c r="C32" s="9">
        <v>9</v>
      </c>
      <c r="D32" s="62">
        <f>C32+C33+C34</f>
        <v>43</v>
      </c>
      <c r="E32" s="10">
        <v>8312</v>
      </c>
      <c r="F32" s="59">
        <f>E32+E33+E34</f>
        <v>45409</v>
      </c>
      <c r="G32" s="11">
        <f>C32*20</f>
        <v>180</v>
      </c>
      <c r="H32" s="56">
        <f>G32+G33+G34</f>
        <v>43254</v>
      </c>
      <c r="I32" s="11">
        <f t="shared" si="0"/>
        <v>8728</v>
      </c>
      <c r="J32" s="56">
        <f>I32+I33+I34</f>
        <v>47681</v>
      </c>
      <c r="K32" s="11">
        <v>0</v>
      </c>
      <c r="L32" s="11">
        <f t="shared" si="1"/>
        <v>8728</v>
      </c>
      <c r="M32" s="12">
        <f>G32</f>
        <v>180</v>
      </c>
      <c r="N32" s="2"/>
    </row>
    <row r="33" spans="1:14" ht="13.5" customHeight="1" thickBot="1">
      <c r="A33" s="76"/>
      <c r="B33" s="19" t="s">
        <v>13</v>
      </c>
      <c r="C33" s="9">
        <v>18</v>
      </c>
      <c r="D33" s="62"/>
      <c r="E33" s="10">
        <v>17682</v>
      </c>
      <c r="F33" s="61"/>
      <c r="G33" s="11">
        <f>C33*20</f>
        <v>360</v>
      </c>
      <c r="H33" s="58"/>
      <c r="I33" s="11">
        <f t="shared" si="0"/>
        <v>18567</v>
      </c>
      <c r="J33" s="58"/>
      <c r="K33" s="11">
        <v>0</v>
      </c>
      <c r="L33" s="11">
        <f t="shared" si="1"/>
        <v>18567</v>
      </c>
      <c r="M33" s="12">
        <f>G33</f>
        <v>360</v>
      </c>
      <c r="N33" s="2"/>
    </row>
    <row r="34" spans="1:14" ht="13.5" customHeight="1" thickBot="1">
      <c r="A34" s="64"/>
      <c r="B34" s="8" t="s">
        <v>14</v>
      </c>
      <c r="C34" s="9">
        <v>16</v>
      </c>
      <c r="D34" s="62"/>
      <c r="E34" s="10">
        <v>19415</v>
      </c>
      <c r="F34" s="60"/>
      <c r="G34" s="11">
        <f>ROUNDUP((E34)+(E34*0.1),)*2</f>
        <v>42714</v>
      </c>
      <c r="H34" s="57"/>
      <c r="I34" s="11">
        <f t="shared" si="0"/>
        <v>20386</v>
      </c>
      <c r="J34" s="57"/>
      <c r="K34" s="11">
        <f>ROUNDUP((E34)+(E34*0.1),)</f>
        <v>21357</v>
      </c>
      <c r="L34" s="11">
        <f t="shared" si="1"/>
        <v>20386</v>
      </c>
      <c r="M34" s="12">
        <f>G34/2</f>
        <v>21357</v>
      </c>
    </row>
    <row r="35" spans="1:14" ht="5.0999999999999996" customHeight="1" thickBot="1">
      <c r="A35" s="29"/>
      <c r="B35" s="21"/>
      <c r="C35" s="22"/>
      <c r="D35" s="27"/>
      <c r="E35" s="23"/>
      <c r="F35" s="38"/>
      <c r="G35" s="24"/>
      <c r="H35" s="36"/>
      <c r="I35" s="24"/>
      <c r="J35" s="36"/>
      <c r="K35" s="24"/>
      <c r="L35" s="24"/>
      <c r="M35" s="25"/>
    </row>
    <row r="36" spans="1:14" ht="13.5" customHeight="1" thickBot="1">
      <c r="A36" s="63" t="s">
        <v>59</v>
      </c>
      <c r="B36" s="19" t="s">
        <v>15</v>
      </c>
      <c r="C36" s="9">
        <v>35</v>
      </c>
      <c r="D36" s="62">
        <f>C36+C37</f>
        <v>44</v>
      </c>
      <c r="E36" s="10">
        <v>33667</v>
      </c>
      <c r="F36" s="59">
        <f>E36+E37</f>
        <v>43419</v>
      </c>
      <c r="G36" s="11">
        <f>C36*20</f>
        <v>700</v>
      </c>
      <c r="H36" s="56">
        <f>G36+G37</f>
        <v>22156</v>
      </c>
      <c r="I36" s="11">
        <f t="shared" si="0"/>
        <v>35351</v>
      </c>
      <c r="J36" s="56">
        <f>I36+I37</f>
        <v>45591</v>
      </c>
      <c r="K36" s="11">
        <v>0</v>
      </c>
      <c r="L36" s="11">
        <f t="shared" si="1"/>
        <v>35351</v>
      </c>
      <c r="M36" s="12">
        <f>G36</f>
        <v>700</v>
      </c>
      <c r="N36" s="2"/>
    </row>
    <row r="37" spans="1:14" ht="13.5" customHeight="1" thickBot="1">
      <c r="A37" s="64"/>
      <c r="B37" s="8" t="s">
        <v>1</v>
      </c>
      <c r="C37" s="9">
        <v>9</v>
      </c>
      <c r="D37" s="62"/>
      <c r="E37" s="10">
        <v>9752</v>
      </c>
      <c r="F37" s="60"/>
      <c r="G37" s="11">
        <f>ROUNDUP((E37)+(E37*0.1),)*2</f>
        <v>21456</v>
      </c>
      <c r="H37" s="57"/>
      <c r="I37" s="11">
        <f t="shared" si="0"/>
        <v>10240</v>
      </c>
      <c r="J37" s="57"/>
      <c r="K37" s="11">
        <f>ROUNDUP((E37)+(E37*0.1),)</f>
        <v>10728</v>
      </c>
      <c r="L37" s="11">
        <f t="shared" si="1"/>
        <v>10240</v>
      </c>
      <c r="M37" s="12">
        <f>G37/2</f>
        <v>10728</v>
      </c>
      <c r="N37" s="2"/>
    </row>
    <row r="38" spans="1:14" ht="5.0999999999999996" customHeight="1" thickBot="1">
      <c r="A38" s="29"/>
      <c r="B38" s="21"/>
      <c r="C38" s="22"/>
      <c r="D38" s="27"/>
      <c r="E38" s="23"/>
      <c r="F38" s="38"/>
      <c r="G38" s="24"/>
      <c r="H38" s="36"/>
      <c r="I38" s="24"/>
      <c r="J38" s="36"/>
      <c r="K38" s="24"/>
      <c r="L38" s="24"/>
      <c r="M38" s="25"/>
    </row>
    <row r="39" spans="1:14" ht="13.5" customHeight="1" thickBot="1">
      <c r="A39" s="63" t="s">
        <v>60</v>
      </c>
      <c r="B39" s="19" t="s">
        <v>15</v>
      </c>
      <c r="C39" s="9">
        <v>20</v>
      </c>
      <c r="D39" s="62">
        <f>C39+C40</f>
        <v>53</v>
      </c>
      <c r="E39" s="10">
        <v>18496</v>
      </c>
      <c r="F39" s="59">
        <f>E39+E40</f>
        <v>48210</v>
      </c>
      <c r="G39" s="11">
        <f>C39*20</f>
        <v>400</v>
      </c>
      <c r="H39" s="56">
        <f>G39+G40</f>
        <v>65772</v>
      </c>
      <c r="I39" s="11">
        <f t="shared" si="0"/>
        <v>19421</v>
      </c>
      <c r="J39" s="56">
        <f>I39+I40</f>
        <v>50621</v>
      </c>
      <c r="K39" s="11">
        <v>0</v>
      </c>
      <c r="L39" s="11">
        <f t="shared" si="1"/>
        <v>19421</v>
      </c>
      <c r="M39" s="12">
        <f>G39</f>
        <v>400</v>
      </c>
      <c r="N39" s="2"/>
    </row>
    <row r="40" spans="1:14" ht="13.5" customHeight="1" thickBot="1">
      <c r="A40" s="64"/>
      <c r="B40" s="8" t="s">
        <v>16</v>
      </c>
      <c r="C40" s="9">
        <v>33</v>
      </c>
      <c r="D40" s="62"/>
      <c r="E40" s="10">
        <v>29714</v>
      </c>
      <c r="F40" s="60"/>
      <c r="G40" s="11">
        <f>ROUNDUP((E40)+(E40*0.1),)*2</f>
        <v>65372</v>
      </c>
      <c r="H40" s="57"/>
      <c r="I40" s="11">
        <f t="shared" si="0"/>
        <v>31200</v>
      </c>
      <c r="J40" s="57"/>
      <c r="K40" s="11">
        <f>ROUNDUP((E40)+(E40*0.1),)</f>
        <v>32686</v>
      </c>
      <c r="L40" s="11">
        <f t="shared" si="1"/>
        <v>31200</v>
      </c>
      <c r="M40" s="12">
        <f>G40/2</f>
        <v>32686</v>
      </c>
      <c r="N40" s="2"/>
    </row>
    <row r="41" spans="1:14" ht="5.0999999999999996" customHeight="1" thickBot="1">
      <c r="A41" s="29"/>
      <c r="B41" s="21"/>
      <c r="C41" s="22"/>
      <c r="D41" s="27"/>
      <c r="E41" s="23"/>
      <c r="F41" s="38"/>
      <c r="G41" s="24"/>
      <c r="H41" s="36"/>
      <c r="I41" s="24"/>
      <c r="J41" s="36"/>
      <c r="K41" s="24"/>
      <c r="L41" s="24"/>
      <c r="M41" s="25"/>
    </row>
    <row r="42" spans="1:14" ht="13.5" customHeight="1" thickBot="1">
      <c r="A42" s="63" t="s">
        <v>61</v>
      </c>
      <c r="B42" s="8" t="s">
        <v>17</v>
      </c>
      <c r="C42" s="9">
        <v>25</v>
      </c>
      <c r="D42" s="62">
        <f>C42+C43</f>
        <v>39</v>
      </c>
      <c r="E42" s="10">
        <v>23229</v>
      </c>
      <c r="F42" s="59">
        <f>E42+E43</f>
        <v>35786</v>
      </c>
      <c r="G42" s="11">
        <f>ROUNDUP((E42)+(E42*0.1),)*2</f>
        <v>51104</v>
      </c>
      <c r="H42" s="56">
        <f>G42+G43</f>
        <v>78730</v>
      </c>
      <c r="I42" s="11">
        <f t="shared" si="0"/>
        <v>24391</v>
      </c>
      <c r="J42" s="56">
        <f>I42+I43</f>
        <v>37576</v>
      </c>
      <c r="K42" s="11">
        <f>ROUNDUP((E42)+(E42*0.1),)</f>
        <v>25552</v>
      </c>
      <c r="L42" s="11">
        <f t="shared" si="1"/>
        <v>24391</v>
      </c>
      <c r="M42" s="12">
        <f>G42/2</f>
        <v>25552</v>
      </c>
      <c r="N42" s="2"/>
    </row>
    <row r="43" spans="1:14" ht="13.5" customHeight="1" thickBot="1">
      <c r="A43" s="64"/>
      <c r="B43" s="8" t="s">
        <v>18</v>
      </c>
      <c r="C43" s="9">
        <v>14</v>
      </c>
      <c r="D43" s="62"/>
      <c r="E43" s="10">
        <v>12557</v>
      </c>
      <c r="F43" s="60"/>
      <c r="G43" s="11">
        <f>ROUNDUP((E43)+(E43*0.1),)*2</f>
        <v>27626</v>
      </c>
      <c r="H43" s="57"/>
      <c r="I43" s="11">
        <f t="shared" si="0"/>
        <v>13185</v>
      </c>
      <c r="J43" s="57"/>
      <c r="K43" s="11">
        <f>ROUNDUP((E43)+(E43*0.1),)</f>
        <v>13813</v>
      </c>
      <c r="L43" s="11">
        <f t="shared" si="1"/>
        <v>13185</v>
      </c>
      <c r="M43" s="12">
        <f>G43/2</f>
        <v>13813</v>
      </c>
      <c r="N43" s="2"/>
    </row>
    <row r="44" spans="1:14" ht="5.0999999999999996" customHeight="1" thickBot="1">
      <c r="A44" s="28"/>
      <c r="B44" s="21"/>
      <c r="C44" s="22"/>
      <c r="D44" s="27"/>
      <c r="E44" s="23"/>
      <c r="F44" s="38"/>
      <c r="G44" s="24"/>
      <c r="H44" s="36"/>
      <c r="I44" s="24"/>
      <c r="J44" s="36"/>
      <c r="K44" s="24"/>
      <c r="L44" s="24"/>
      <c r="M44" s="25"/>
    </row>
    <row r="45" spans="1:14" ht="13.5" customHeight="1" thickBot="1">
      <c r="A45" s="8" t="s">
        <v>62</v>
      </c>
      <c r="B45" s="19" t="s">
        <v>19</v>
      </c>
      <c r="C45" s="9">
        <v>47</v>
      </c>
      <c r="D45" s="9"/>
      <c r="E45" s="10">
        <v>44852</v>
      </c>
      <c r="F45" s="37">
        <f>E45</f>
        <v>44852</v>
      </c>
      <c r="G45" s="11">
        <f>C45*20</f>
        <v>940</v>
      </c>
      <c r="H45" s="35">
        <f>G45</f>
        <v>940</v>
      </c>
      <c r="I45" s="11">
        <f t="shared" si="0"/>
        <v>47095</v>
      </c>
      <c r="J45" s="35">
        <f>I45</f>
        <v>47095</v>
      </c>
      <c r="K45" s="11">
        <v>0</v>
      </c>
      <c r="L45" s="11">
        <f t="shared" si="1"/>
        <v>47095</v>
      </c>
      <c r="M45" s="12">
        <f>G45</f>
        <v>940</v>
      </c>
    </row>
    <row r="46" spans="1:14" ht="5.0999999999999996" customHeight="1" thickBot="1">
      <c r="A46" s="21"/>
      <c r="B46" s="21"/>
      <c r="C46" s="22"/>
      <c r="D46" s="22"/>
      <c r="E46" s="23"/>
      <c r="F46" s="38"/>
      <c r="G46" s="24"/>
      <c r="H46" s="36"/>
      <c r="I46" s="24"/>
      <c r="J46" s="36"/>
      <c r="K46" s="24"/>
      <c r="L46" s="24"/>
      <c r="M46" s="25"/>
    </row>
    <row r="47" spans="1:14" ht="13.5" customHeight="1" thickBot="1">
      <c r="A47" s="8" t="s">
        <v>63</v>
      </c>
      <c r="B47" s="8" t="s">
        <v>20</v>
      </c>
      <c r="C47" s="9">
        <v>44</v>
      </c>
      <c r="D47" s="9"/>
      <c r="E47" s="10">
        <v>43012</v>
      </c>
      <c r="F47" s="37">
        <f>E47</f>
        <v>43012</v>
      </c>
      <c r="G47" s="11">
        <f>ROUNDUP((E47)+(E47*0.1),)*2</f>
        <v>94628</v>
      </c>
      <c r="H47" s="35">
        <f>G47</f>
        <v>94628</v>
      </c>
      <c r="I47" s="11">
        <f t="shared" si="0"/>
        <v>45163</v>
      </c>
      <c r="J47" s="35">
        <f>I47</f>
        <v>45163</v>
      </c>
      <c r="K47" s="11">
        <f>ROUNDUP((E47)+(E47*0.1),)</f>
        <v>47314</v>
      </c>
      <c r="L47" s="11">
        <f t="shared" si="1"/>
        <v>45163</v>
      </c>
      <c r="M47" s="12">
        <f>G47/2</f>
        <v>47314</v>
      </c>
      <c r="N47" s="2"/>
    </row>
    <row r="48" spans="1:14" ht="5.0999999999999996" customHeight="1" thickBot="1">
      <c r="A48" s="20"/>
      <c r="B48" s="21"/>
      <c r="C48" s="22"/>
      <c r="D48" s="22"/>
      <c r="E48" s="23"/>
      <c r="F48" s="38"/>
      <c r="G48" s="24"/>
      <c r="H48" s="36"/>
      <c r="I48" s="24"/>
      <c r="J48" s="36"/>
      <c r="K48" s="24"/>
      <c r="L48" s="24"/>
      <c r="M48" s="25"/>
    </row>
    <row r="49" spans="1:15" ht="13.5" customHeight="1" thickBot="1">
      <c r="A49" s="63" t="s">
        <v>64</v>
      </c>
      <c r="B49" s="8" t="s">
        <v>21</v>
      </c>
      <c r="C49" s="9">
        <v>32</v>
      </c>
      <c r="D49" s="62">
        <f>C49+C50</f>
        <v>47</v>
      </c>
      <c r="E49" s="10">
        <v>29375</v>
      </c>
      <c r="F49" s="59">
        <f>E49+E50</f>
        <v>42725</v>
      </c>
      <c r="G49" s="11">
        <f>ROUNDUP((E49)+(E49*0.1),)*2</f>
        <v>64626</v>
      </c>
      <c r="H49" s="56">
        <f>G49+G50</f>
        <v>93996</v>
      </c>
      <c r="I49" s="11">
        <f t="shared" si="0"/>
        <v>30844</v>
      </c>
      <c r="J49" s="56">
        <f>I49+I50</f>
        <v>44862</v>
      </c>
      <c r="K49" s="11">
        <f>ROUNDUP((E49)+(E49*0.1),)</f>
        <v>32313</v>
      </c>
      <c r="L49" s="11">
        <f t="shared" si="1"/>
        <v>30844</v>
      </c>
      <c r="M49" s="12">
        <f>G49/2</f>
        <v>32313</v>
      </c>
      <c r="N49" s="2"/>
    </row>
    <row r="50" spans="1:15" ht="13.5" customHeight="1" thickBot="1">
      <c r="A50" s="64"/>
      <c r="B50" s="8" t="s">
        <v>22</v>
      </c>
      <c r="C50" s="9">
        <v>15</v>
      </c>
      <c r="D50" s="62"/>
      <c r="E50" s="10">
        <v>13350</v>
      </c>
      <c r="F50" s="60"/>
      <c r="G50" s="11">
        <f>ROUNDUP((E50)+(E50*0.1),)*2</f>
        <v>29370</v>
      </c>
      <c r="H50" s="57"/>
      <c r="I50" s="11">
        <f t="shared" si="0"/>
        <v>14018</v>
      </c>
      <c r="J50" s="57"/>
      <c r="K50" s="11">
        <f>ROUNDUP((E50)+(E50*0.1),)</f>
        <v>14685</v>
      </c>
      <c r="L50" s="11">
        <f t="shared" si="1"/>
        <v>14018</v>
      </c>
      <c r="M50" s="12">
        <f>G50/2</f>
        <v>14685</v>
      </c>
      <c r="N50" s="2"/>
      <c r="O50" s="2"/>
    </row>
    <row r="51" spans="1:15" ht="5.0999999999999996" customHeight="1" thickBot="1">
      <c r="A51" s="29"/>
      <c r="B51" s="21"/>
      <c r="C51" s="22"/>
      <c r="D51" s="27"/>
      <c r="E51" s="23"/>
      <c r="F51" s="38"/>
      <c r="G51" s="24"/>
      <c r="H51" s="36"/>
      <c r="I51" s="24"/>
      <c r="J51" s="36"/>
      <c r="K51" s="24"/>
      <c r="L51" s="24"/>
      <c r="M51" s="25"/>
    </row>
    <row r="52" spans="1:15" ht="13.5" customHeight="1" thickBot="1">
      <c r="A52" s="63" t="s">
        <v>65</v>
      </c>
      <c r="B52" s="8" t="s">
        <v>23</v>
      </c>
      <c r="C52" s="9">
        <v>32</v>
      </c>
      <c r="D52" s="62">
        <f>C52+C53</f>
        <v>54</v>
      </c>
      <c r="E52" s="10">
        <v>28865</v>
      </c>
      <c r="F52" s="59">
        <f>E52+E53</f>
        <v>47018</v>
      </c>
      <c r="G52" s="11">
        <f>ROUNDUP((E52)+(E52*0.1),)*2</f>
        <v>63504</v>
      </c>
      <c r="H52" s="56">
        <f>G52+G53</f>
        <v>103442</v>
      </c>
      <c r="I52" s="11">
        <f t="shared" si="0"/>
        <v>30309</v>
      </c>
      <c r="J52" s="56">
        <f>I52+I53</f>
        <v>49370</v>
      </c>
      <c r="K52" s="11">
        <f>ROUNDUP((E52)+(E52*0.1),)</f>
        <v>31752</v>
      </c>
      <c r="L52" s="11">
        <f t="shared" si="1"/>
        <v>30309</v>
      </c>
      <c r="M52" s="12">
        <f>G52/2</f>
        <v>31752</v>
      </c>
      <c r="N52" s="2"/>
    </row>
    <row r="53" spans="1:15" ht="13.5" customHeight="1" thickBot="1">
      <c r="A53" s="64"/>
      <c r="B53" s="8" t="s">
        <v>24</v>
      </c>
      <c r="C53" s="9">
        <v>22</v>
      </c>
      <c r="D53" s="62"/>
      <c r="E53" s="10">
        <v>18153</v>
      </c>
      <c r="F53" s="60"/>
      <c r="G53" s="11">
        <f>ROUNDUP((E53)+(E53*0.1),)*2</f>
        <v>39938</v>
      </c>
      <c r="H53" s="57"/>
      <c r="I53" s="11">
        <f t="shared" si="0"/>
        <v>19061</v>
      </c>
      <c r="J53" s="57"/>
      <c r="K53" s="11">
        <f>ROUNDUP((E53)+(E53*0.1),)</f>
        <v>19969</v>
      </c>
      <c r="L53" s="11">
        <f t="shared" si="1"/>
        <v>19061</v>
      </c>
      <c r="M53" s="12">
        <f>G53/2</f>
        <v>19969</v>
      </c>
      <c r="N53" s="2"/>
    </row>
    <row r="54" spans="1:15" ht="5.0999999999999996" customHeight="1" thickBot="1">
      <c r="A54" s="28"/>
      <c r="B54" s="21"/>
      <c r="C54" s="22"/>
      <c r="D54" s="27"/>
      <c r="E54" s="23"/>
      <c r="F54" s="38"/>
      <c r="G54" s="24"/>
      <c r="H54" s="36"/>
      <c r="I54" s="24"/>
      <c r="J54" s="36"/>
      <c r="K54" s="24"/>
      <c r="L54" s="24"/>
      <c r="M54" s="25"/>
    </row>
    <row r="55" spans="1:15" ht="13.5" customHeight="1" thickBot="1">
      <c r="A55" s="8" t="s">
        <v>66</v>
      </c>
      <c r="B55" s="8" t="s">
        <v>25</v>
      </c>
      <c r="C55" s="9">
        <v>32</v>
      </c>
      <c r="D55" s="9"/>
      <c r="E55" s="10">
        <v>31998</v>
      </c>
      <c r="F55" s="37">
        <f>E55</f>
        <v>31998</v>
      </c>
      <c r="G55" s="11">
        <f>ROUNDUP((E55)+(E55*0.1),)*2</f>
        <v>70396</v>
      </c>
      <c r="H55" s="35">
        <f>G55</f>
        <v>70396</v>
      </c>
      <c r="I55" s="11">
        <f t="shared" si="0"/>
        <v>33598</v>
      </c>
      <c r="J55" s="35">
        <f>I55</f>
        <v>33598</v>
      </c>
      <c r="K55" s="11">
        <f>ROUNDUP((E55)+(E55*0.1),)</f>
        <v>35198</v>
      </c>
      <c r="L55" s="11">
        <f t="shared" si="1"/>
        <v>33598</v>
      </c>
      <c r="M55" s="12">
        <f>G55/2</f>
        <v>35198</v>
      </c>
      <c r="N55" s="2"/>
    </row>
    <row r="56" spans="1:15" ht="5.0999999999999996" customHeight="1" thickBot="1">
      <c r="A56" s="20"/>
      <c r="B56" s="21"/>
      <c r="C56" s="22"/>
      <c r="D56" s="22"/>
      <c r="E56" s="23"/>
      <c r="F56" s="38"/>
      <c r="G56" s="24"/>
      <c r="H56" s="36"/>
      <c r="I56" s="24"/>
      <c r="J56" s="36"/>
      <c r="K56" s="24"/>
      <c r="L56" s="24"/>
      <c r="M56" s="25"/>
    </row>
    <row r="57" spans="1:15" ht="13.5" customHeight="1" thickBot="1">
      <c r="A57" s="63" t="s">
        <v>67</v>
      </c>
      <c r="B57" s="8" t="s">
        <v>25</v>
      </c>
      <c r="C57" s="9">
        <v>18</v>
      </c>
      <c r="D57" s="62">
        <f>C57+C58</f>
        <v>50</v>
      </c>
      <c r="E57" s="10">
        <v>17361</v>
      </c>
      <c r="F57" s="59">
        <f>E57+E58</f>
        <v>46209</v>
      </c>
      <c r="G57" s="11">
        <f>ROUNDUP((E57)+(E57*0.1),)*2</f>
        <v>38196</v>
      </c>
      <c r="H57" s="56">
        <f>G57+G58</f>
        <v>38836</v>
      </c>
      <c r="I57" s="11">
        <f t="shared" si="0"/>
        <v>18230</v>
      </c>
      <c r="J57" s="56">
        <f>I57+I58</f>
        <v>48521</v>
      </c>
      <c r="K57" s="11">
        <f>ROUNDUP((E57)+(E57*0.1),)</f>
        <v>19098</v>
      </c>
      <c r="L57" s="11">
        <f t="shared" si="1"/>
        <v>18230</v>
      </c>
      <c r="M57" s="12">
        <f>G57/2</f>
        <v>19098</v>
      </c>
      <c r="N57" s="2"/>
    </row>
    <row r="58" spans="1:15" ht="13.5" customHeight="1" thickBot="1">
      <c r="A58" s="64"/>
      <c r="B58" s="19" t="s">
        <v>26</v>
      </c>
      <c r="C58" s="9">
        <v>32</v>
      </c>
      <c r="D58" s="62"/>
      <c r="E58" s="10">
        <v>28848</v>
      </c>
      <c r="F58" s="60"/>
      <c r="G58" s="11">
        <f>C58*20</f>
        <v>640</v>
      </c>
      <c r="H58" s="57"/>
      <c r="I58" s="11">
        <f t="shared" si="0"/>
        <v>30291</v>
      </c>
      <c r="J58" s="57"/>
      <c r="K58" s="11">
        <v>0</v>
      </c>
      <c r="L58" s="11">
        <f t="shared" si="1"/>
        <v>30291</v>
      </c>
      <c r="M58" s="12">
        <f>G58</f>
        <v>640</v>
      </c>
      <c r="N58" s="2"/>
    </row>
    <row r="59" spans="1:15" ht="5.0999999999999996" customHeight="1" thickBot="1">
      <c r="A59" s="28"/>
      <c r="B59" s="21"/>
      <c r="C59" s="22"/>
      <c r="D59" s="27"/>
      <c r="E59" s="23"/>
      <c r="F59" s="38"/>
      <c r="G59" s="24"/>
      <c r="H59" s="36"/>
      <c r="I59" s="24"/>
      <c r="J59" s="36"/>
      <c r="K59" s="24"/>
      <c r="L59" s="24"/>
      <c r="M59" s="25"/>
    </row>
    <row r="60" spans="1:15" ht="13.5" customHeight="1" thickBot="1">
      <c r="A60" s="8" t="s">
        <v>68</v>
      </c>
      <c r="B60" s="8" t="s">
        <v>27</v>
      </c>
      <c r="C60" s="9">
        <v>40</v>
      </c>
      <c r="D60" s="9"/>
      <c r="E60" s="10">
        <v>35645</v>
      </c>
      <c r="F60" s="37">
        <f>E60</f>
        <v>35645</v>
      </c>
      <c r="G60" s="11">
        <f>ROUNDUP((E60)+(E60*0.1),)*2</f>
        <v>78420</v>
      </c>
      <c r="H60" s="35">
        <f>G60</f>
        <v>78420</v>
      </c>
      <c r="I60" s="11">
        <f t="shared" si="0"/>
        <v>37428</v>
      </c>
      <c r="J60" s="35">
        <f>I60</f>
        <v>37428</v>
      </c>
      <c r="K60" s="11">
        <f>ROUNDUP((E60)+(E60*0.1),)</f>
        <v>39210</v>
      </c>
      <c r="L60" s="11">
        <f t="shared" si="1"/>
        <v>37428</v>
      </c>
      <c r="M60" s="12">
        <f>G60/2</f>
        <v>39210</v>
      </c>
      <c r="N60" s="2"/>
    </row>
    <row r="61" spans="1:15" ht="5.0999999999999996" customHeight="1" thickBot="1">
      <c r="A61" s="21"/>
      <c r="B61" s="21"/>
      <c r="C61" s="22"/>
      <c r="D61" s="22"/>
      <c r="E61" s="23"/>
      <c r="F61" s="38"/>
      <c r="G61" s="24"/>
      <c r="H61" s="36"/>
      <c r="I61" s="24"/>
      <c r="J61" s="36"/>
      <c r="K61" s="24"/>
      <c r="L61" s="24"/>
      <c r="M61" s="25"/>
    </row>
    <row r="62" spans="1:15" ht="13.5" customHeight="1" thickBot="1">
      <c r="A62" s="8" t="s">
        <v>69</v>
      </c>
      <c r="B62" s="8" t="s">
        <v>28</v>
      </c>
      <c r="C62" s="9">
        <v>55</v>
      </c>
      <c r="D62" s="9"/>
      <c r="E62" s="10">
        <v>54625</v>
      </c>
      <c r="F62" s="37">
        <f>E62</f>
        <v>54625</v>
      </c>
      <c r="G62" s="11">
        <f>ROUNDUP((E62)+(E62*0.1),)*2</f>
        <v>120176</v>
      </c>
      <c r="H62" s="35">
        <f>G62</f>
        <v>120176</v>
      </c>
      <c r="I62" s="11">
        <f t="shared" si="0"/>
        <v>57357</v>
      </c>
      <c r="J62" s="35">
        <f>I62</f>
        <v>57357</v>
      </c>
      <c r="K62" s="11">
        <f>ROUNDUP((E62)+(E62*0.1),)</f>
        <v>60088</v>
      </c>
      <c r="L62" s="11">
        <f t="shared" si="1"/>
        <v>57357</v>
      </c>
      <c r="M62" s="12">
        <f>G62/2</f>
        <v>60088</v>
      </c>
      <c r="N62" s="2"/>
    </row>
    <row r="63" spans="1:15" ht="5.0999999999999996" customHeight="1" thickBot="1">
      <c r="A63" s="20"/>
      <c r="B63" s="21"/>
      <c r="C63" s="22"/>
      <c r="D63" s="22"/>
      <c r="E63" s="23"/>
      <c r="F63" s="38"/>
      <c r="G63" s="24"/>
      <c r="H63" s="36"/>
      <c r="I63" s="24"/>
      <c r="J63" s="36"/>
      <c r="K63" s="24"/>
      <c r="L63" s="24"/>
      <c r="M63" s="25"/>
    </row>
    <row r="64" spans="1:15" ht="13.5" customHeight="1" thickBot="1">
      <c r="A64" s="63" t="s">
        <v>70</v>
      </c>
      <c r="B64" s="8" t="s">
        <v>29</v>
      </c>
      <c r="C64" s="9">
        <v>21</v>
      </c>
      <c r="D64" s="62">
        <f>C64+C65+C66+C67+C68</f>
        <v>51</v>
      </c>
      <c r="E64" s="10">
        <v>18954</v>
      </c>
      <c r="F64" s="59">
        <f>E64+E65+E66+E67+E68</f>
        <v>46791</v>
      </c>
      <c r="G64" s="11">
        <f>ROUNDUP((E64)+(E64*0.1),)*2</f>
        <v>41700</v>
      </c>
      <c r="H64" s="56">
        <f>G64+G65+G66+G67+G68</f>
        <v>44986</v>
      </c>
      <c r="I64" s="11">
        <f t="shared" si="0"/>
        <v>19902</v>
      </c>
      <c r="J64" s="56">
        <f>I64+I65+I66+I67+I68</f>
        <v>49133</v>
      </c>
      <c r="K64" s="11">
        <f>ROUNDUP((E64)+(E64*0.1),)</f>
        <v>20850</v>
      </c>
      <c r="L64" s="11">
        <f t="shared" si="1"/>
        <v>19902</v>
      </c>
      <c r="M64" s="12">
        <f>G64/2</f>
        <v>20850</v>
      </c>
      <c r="N64" s="2"/>
    </row>
    <row r="65" spans="1:19" ht="13.5" customHeight="1" thickBot="1">
      <c r="A65" s="76"/>
      <c r="B65" s="19" t="s">
        <v>30</v>
      </c>
      <c r="C65" s="9">
        <v>14</v>
      </c>
      <c r="D65" s="62"/>
      <c r="E65" s="10">
        <v>12936</v>
      </c>
      <c r="F65" s="61"/>
      <c r="G65" s="11">
        <f>C65*20</f>
        <v>280</v>
      </c>
      <c r="H65" s="58"/>
      <c r="I65" s="11">
        <f t="shared" si="0"/>
        <v>13583</v>
      </c>
      <c r="J65" s="58"/>
      <c r="K65" s="11">
        <v>0</v>
      </c>
      <c r="L65" s="11">
        <f t="shared" si="1"/>
        <v>13583</v>
      </c>
      <c r="M65" s="12">
        <f>G65</f>
        <v>280</v>
      </c>
      <c r="N65" s="2"/>
      <c r="O65" s="2"/>
    </row>
    <row r="66" spans="1:19" ht="13.5" customHeight="1" thickBot="1">
      <c r="A66" s="76"/>
      <c r="B66" s="8" t="s">
        <v>31</v>
      </c>
      <c r="C66" s="9">
        <v>1</v>
      </c>
      <c r="D66" s="62"/>
      <c r="E66" s="10">
        <v>1230</v>
      </c>
      <c r="F66" s="61"/>
      <c r="G66" s="11">
        <f>ROUNDUP((E66)+(E66*0.1),)*2</f>
        <v>2706</v>
      </c>
      <c r="H66" s="58"/>
      <c r="I66" s="11">
        <f t="shared" si="0"/>
        <v>1292</v>
      </c>
      <c r="J66" s="58"/>
      <c r="K66" s="11">
        <f>ROUNDUP((E66)+(E66*0.1),)</f>
        <v>1353</v>
      </c>
      <c r="L66" s="11">
        <f t="shared" si="1"/>
        <v>1292</v>
      </c>
      <c r="M66" s="12">
        <f>G66/2</f>
        <v>1353</v>
      </c>
    </row>
    <row r="67" spans="1:19" ht="13.5" customHeight="1" thickBot="1">
      <c r="A67" s="76"/>
      <c r="B67" s="19" t="s">
        <v>32</v>
      </c>
      <c r="C67" s="9">
        <v>6</v>
      </c>
      <c r="D67" s="62"/>
      <c r="E67" s="10">
        <v>6222</v>
      </c>
      <c r="F67" s="61"/>
      <c r="G67" s="11">
        <f>C67*20</f>
        <v>120</v>
      </c>
      <c r="H67" s="58"/>
      <c r="I67" s="11">
        <f t="shared" si="0"/>
        <v>6534</v>
      </c>
      <c r="J67" s="58"/>
      <c r="K67" s="11">
        <v>0</v>
      </c>
      <c r="L67" s="11">
        <f t="shared" si="1"/>
        <v>6534</v>
      </c>
      <c r="M67" s="12">
        <f>G67</f>
        <v>120</v>
      </c>
    </row>
    <row r="68" spans="1:19" ht="13.5" customHeight="1" thickBot="1">
      <c r="A68" s="64"/>
      <c r="B68" s="19" t="s">
        <v>33</v>
      </c>
      <c r="C68" s="9">
        <v>9</v>
      </c>
      <c r="D68" s="62"/>
      <c r="E68" s="10">
        <v>7449</v>
      </c>
      <c r="F68" s="60"/>
      <c r="G68" s="11">
        <f>C68*20</f>
        <v>180</v>
      </c>
      <c r="H68" s="57"/>
      <c r="I68" s="11">
        <f t="shared" si="0"/>
        <v>7822</v>
      </c>
      <c r="J68" s="57"/>
      <c r="K68" s="11">
        <v>0</v>
      </c>
      <c r="L68" s="11">
        <f t="shared" si="1"/>
        <v>7822</v>
      </c>
      <c r="M68" s="12">
        <f>G68</f>
        <v>180</v>
      </c>
    </row>
    <row r="69" spans="1:19" ht="5.0999999999999996" customHeight="1">
      <c r="A69" s="33"/>
      <c r="B69" s="33"/>
      <c r="C69" s="33"/>
      <c r="D69" s="33"/>
      <c r="E69" s="33"/>
      <c r="F69" s="33"/>
      <c r="G69" s="33"/>
      <c r="H69" s="33"/>
      <c r="I69" s="33"/>
      <c r="J69" s="33"/>
      <c r="K69" s="33"/>
      <c r="L69" s="33"/>
      <c r="M69" s="33"/>
    </row>
    <row r="70" spans="1:19">
      <c r="C70" s="17"/>
      <c r="D70" s="17"/>
      <c r="E70" s="2">
        <f>SUM(E6:E68)</f>
        <v>978827</v>
      </c>
      <c r="F70" s="2">
        <f>SUM(F6:F68)</f>
        <v>978827</v>
      </c>
      <c r="K70" s="2">
        <f>SUM(K6:K68)</f>
        <v>675739</v>
      </c>
      <c r="L70" s="2">
        <f t="shared" ref="L70:M70" si="2">SUM(L6:L68)</f>
        <v>1027789</v>
      </c>
      <c r="M70" s="2">
        <f t="shared" si="2"/>
        <v>683299</v>
      </c>
    </row>
    <row r="71" spans="1:19">
      <c r="A71" s="1" t="s">
        <v>46</v>
      </c>
    </row>
    <row r="72" spans="1:19">
      <c r="A72" s="1" t="s">
        <v>73</v>
      </c>
    </row>
    <row r="74" spans="1:19">
      <c r="A74" s="1" t="s">
        <v>77</v>
      </c>
    </row>
    <row r="75" spans="1:19">
      <c r="B75" s="18"/>
      <c r="C75" s="18"/>
      <c r="D75" s="18"/>
    </row>
    <row r="76" spans="1:19">
      <c r="E76" s="18"/>
      <c r="F76" s="18"/>
      <c r="G76" s="18"/>
      <c r="H76" s="18"/>
      <c r="I76" s="18"/>
      <c r="J76" s="18"/>
      <c r="K76" s="18"/>
      <c r="L76" s="18"/>
      <c r="M76" s="18"/>
      <c r="N76" s="18"/>
      <c r="O76" s="18"/>
      <c r="P76" s="18"/>
      <c r="Q76" s="18"/>
      <c r="R76" s="18"/>
      <c r="S76" s="18"/>
    </row>
    <row r="78" spans="1:19">
      <c r="B78" s="18"/>
      <c r="C78" s="18"/>
      <c r="D78" s="18"/>
      <c r="E78" s="18"/>
      <c r="F78" s="18"/>
      <c r="G78" s="18"/>
      <c r="H78" s="18"/>
      <c r="I78" s="18"/>
      <c r="J78" s="18"/>
      <c r="K78" s="18"/>
      <c r="L78" s="18"/>
      <c r="M78" s="18"/>
      <c r="N78" s="18"/>
      <c r="O78" s="18"/>
      <c r="P78" s="18"/>
      <c r="Q78" s="18"/>
      <c r="R78" s="18"/>
      <c r="S78" s="18"/>
    </row>
    <row r="79" spans="1:19">
      <c r="A79" s="18"/>
    </row>
    <row r="80" spans="1:19">
      <c r="A80" s="18"/>
    </row>
    <row r="81" spans="1:1">
      <c r="A81" s="18"/>
    </row>
    <row r="82" spans="1:1">
      <c r="A82" s="18"/>
    </row>
    <row r="83" spans="1:1">
      <c r="A83" s="18"/>
    </row>
    <row r="84" spans="1:1">
      <c r="A84" s="18"/>
    </row>
    <row r="85" spans="1:1">
      <c r="A85" s="18"/>
    </row>
    <row r="86" spans="1:1">
      <c r="A86" s="18"/>
    </row>
    <row r="87" spans="1:1">
      <c r="A87" s="18"/>
    </row>
    <row r="88" spans="1:1">
      <c r="A88" s="18"/>
    </row>
    <row r="89" spans="1:1">
      <c r="A89" s="18"/>
    </row>
  </sheetData>
  <mergeCells count="74">
    <mergeCell ref="A42:A43"/>
    <mergeCell ref="A15:A16"/>
    <mergeCell ref="A18:A20"/>
    <mergeCell ref="A22:A23"/>
    <mergeCell ref="D15:D16"/>
    <mergeCell ref="D18:D20"/>
    <mergeCell ref="D22:D23"/>
    <mergeCell ref="D64:D68"/>
    <mergeCell ref="A64:A68"/>
    <mergeCell ref="A25:A26"/>
    <mergeCell ref="A32:A34"/>
    <mergeCell ref="D36:D37"/>
    <mergeCell ref="A57:A58"/>
    <mergeCell ref="D57:D58"/>
    <mergeCell ref="D32:D34"/>
    <mergeCell ref="A49:A50"/>
    <mergeCell ref="A52:A53"/>
    <mergeCell ref="A36:A37"/>
    <mergeCell ref="A39:A40"/>
    <mergeCell ref="D49:D50"/>
    <mergeCell ref="D25:D26"/>
    <mergeCell ref="D39:D40"/>
    <mergeCell ref="D42:D43"/>
    <mergeCell ref="G1:M1"/>
    <mergeCell ref="A1:B1"/>
    <mergeCell ref="A2:B2"/>
    <mergeCell ref="A3:B3"/>
    <mergeCell ref="C5:D5"/>
    <mergeCell ref="K3:L3"/>
    <mergeCell ref="K4:L4"/>
    <mergeCell ref="A10:A11"/>
    <mergeCell ref="G3:J3"/>
    <mergeCell ref="G4:J4"/>
    <mergeCell ref="F10:F11"/>
    <mergeCell ref="D10:D11"/>
    <mergeCell ref="H10:H11"/>
    <mergeCell ref="J10:J11"/>
    <mergeCell ref="D52:D53"/>
    <mergeCell ref="F52:F53"/>
    <mergeCell ref="F39:F40"/>
    <mergeCell ref="H36:H37"/>
    <mergeCell ref="J36:J37"/>
    <mergeCell ref="J39:J40"/>
    <mergeCell ref="H39:H40"/>
    <mergeCell ref="J15:J16"/>
    <mergeCell ref="H18:H20"/>
    <mergeCell ref="J18:J20"/>
    <mergeCell ref="H22:H23"/>
    <mergeCell ref="J22:J23"/>
    <mergeCell ref="H15:H16"/>
    <mergeCell ref="F57:F58"/>
    <mergeCell ref="F64:F68"/>
    <mergeCell ref="H42:H43"/>
    <mergeCell ref="J42:J43"/>
    <mergeCell ref="H64:H68"/>
    <mergeCell ref="J64:J68"/>
    <mergeCell ref="H57:H58"/>
    <mergeCell ref="J57:J58"/>
    <mergeCell ref="H52:H53"/>
    <mergeCell ref="J52:J53"/>
    <mergeCell ref="F49:F50"/>
    <mergeCell ref="H49:H50"/>
    <mergeCell ref="J49:J50"/>
    <mergeCell ref="F15:F16"/>
    <mergeCell ref="F18:F20"/>
    <mergeCell ref="F22:F23"/>
    <mergeCell ref="F36:F37"/>
    <mergeCell ref="F42:F43"/>
    <mergeCell ref="J25:J26"/>
    <mergeCell ref="H32:H34"/>
    <mergeCell ref="J32:J34"/>
    <mergeCell ref="F25:F26"/>
    <mergeCell ref="F32:F34"/>
    <mergeCell ref="H25:H26"/>
  </mergeCells>
  <phoneticPr fontId="0" type="noConversion"/>
  <printOptions horizontalCentered="1" verticalCentered="1"/>
  <pageMargins left="0" right="0" top="0" bottom="0" header="0.51181102362204722" footer="0.51181102362204722"/>
  <pageSetup paperSize="8" scale="94" orientation="landscape" r:id="rId1"/>
  <headerFooter alignWithMargins="0"/>
  <ignoredErrors>
    <ignoredError sqref="M13 M16 M64:M66 M33:M34 M36:M37 M39:M40 M42:M43 M45 M47 M49:M50 M52:M53 M55 M57:M58 M60 M62" formula="1"/>
  </ignoredErrors>
</worksheet>
</file>

<file path=xl/worksheets/sheet2.xml><?xml version="1.0" encoding="utf-8"?>
<worksheet xmlns="http://schemas.openxmlformats.org/spreadsheetml/2006/main" xmlns:r="http://schemas.openxmlformats.org/officeDocument/2006/relationships">
  <dimension ref="A1:D55"/>
  <sheetViews>
    <sheetView topLeftCell="A4" workbookViewId="0">
      <selection activeCell="C24" sqref="C23:C24"/>
    </sheetView>
  </sheetViews>
  <sheetFormatPr baseColWidth="10" defaultRowHeight="12.75"/>
  <cols>
    <col min="1" max="1" width="31.85546875" customWidth="1"/>
    <col min="2" max="3" width="23" style="40" customWidth="1"/>
  </cols>
  <sheetData>
    <row r="1" spans="1:4">
      <c r="A1" s="82" t="s">
        <v>85</v>
      </c>
      <c r="B1" s="83"/>
      <c r="C1" s="83"/>
    </row>
    <row r="2" spans="1:4" ht="15.75">
      <c r="A2" s="80" t="s">
        <v>82</v>
      </c>
      <c r="B2" s="80"/>
      <c r="C2" s="80"/>
      <c r="D2" s="41"/>
    </row>
    <row r="3" spans="1:4">
      <c r="A3" s="79" t="s">
        <v>84</v>
      </c>
      <c r="B3" s="79"/>
      <c r="C3" s="79"/>
    </row>
    <row r="4" spans="1:4">
      <c r="A4" s="42"/>
      <c r="B4" s="42"/>
      <c r="C4" s="42"/>
    </row>
    <row r="5" spans="1:4" s="39" customFormat="1" ht="26.25" customHeight="1">
      <c r="A5" s="47" t="s">
        <v>42</v>
      </c>
      <c r="B5" s="47" t="s">
        <v>78</v>
      </c>
      <c r="C5" s="47" t="s">
        <v>79</v>
      </c>
    </row>
    <row r="6" spans="1:4">
      <c r="A6" s="43" t="s">
        <v>48</v>
      </c>
      <c r="B6" s="44">
        <v>880</v>
      </c>
      <c r="C6" s="44">
        <v>43539</v>
      </c>
    </row>
    <row r="7" spans="1:4">
      <c r="A7" s="45"/>
      <c r="B7" s="46"/>
      <c r="C7" s="46"/>
    </row>
    <row r="8" spans="1:4">
      <c r="A8" s="43" t="s">
        <v>49</v>
      </c>
      <c r="B8" s="44">
        <v>81084</v>
      </c>
      <c r="C8" s="44">
        <v>38699</v>
      </c>
    </row>
    <row r="9" spans="1:4">
      <c r="A9" s="45"/>
      <c r="B9" s="46"/>
      <c r="C9" s="46"/>
    </row>
    <row r="10" spans="1:4">
      <c r="A10" s="43" t="s">
        <v>50</v>
      </c>
      <c r="B10" s="44">
        <v>78768</v>
      </c>
      <c r="C10" s="44">
        <v>37594</v>
      </c>
    </row>
    <row r="11" spans="1:4">
      <c r="A11" s="45"/>
      <c r="B11" s="46"/>
      <c r="C11" s="46"/>
    </row>
    <row r="12" spans="1:4">
      <c r="A12" s="43" t="s">
        <v>51</v>
      </c>
      <c r="B12" s="44">
        <v>820</v>
      </c>
      <c r="C12" s="44">
        <v>43214</v>
      </c>
    </row>
    <row r="13" spans="1:4">
      <c r="A13" s="45"/>
      <c r="B13" s="46"/>
      <c r="C13" s="46"/>
    </row>
    <row r="14" spans="1:4">
      <c r="A14" s="43" t="s">
        <v>52</v>
      </c>
      <c r="B14" s="44">
        <v>900</v>
      </c>
      <c r="C14" s="44">
        <v>46734</v>
      </c>
    </row>
    <row r="15" spans="1:4">
      <c r="A15" s="45"/>
      <c r="B15" s="46"/>
      <c r="C15" s="46"/>
    </row>
    <row r="16" spans="1:4">
      <c r="A16" s="43" t="s">
        <v>53</v>
      </c>
      <c r="B16" s="44">
        <v>74540</v>
      </c>
      <c r="C16" s="44">
        <v>55785</v>
      </c>
    </row>
    <row r="17" spans="1:3">
      <c r="A17" s="45"/>
      <c r="B17" s="46"/>
      <c r="C17" s="46"/>
    </row>
    <row r="18" spans="1:3">
      <c r="A18" s="43" t="s">
        <v>54</v>
      </c>
      <c r="B18" s="44">
        <v>80680</v>
      </c>
      <c r="C18" s="44">
        <v>38507</v>
      </c>
    </row>
    <row r="19" spans="1:3">
      <c r="A19" s="45"/>
      <c r="B19" s="46"/>
      <c r="C19" s="46"/>
    </row>
    <row r="20" spans="1:3">
      <c r="A20" s="43" t="s">
        <v>55</v>
      </c>
      <c r="B20" s="44">
        <v>118386</v>
      </c>
      <c r="C20" s="44">
        <v>56503</v>
      </c>
    </row>
    <row r="21" spans="1:3">
      <c r="A21" s="45"/>
      <c r="B21" s="46"/>
      <c r="C21" s="46"/>
    </row>
    <row r="22" spans="1:3">
      <c r="A22" s="43" t="s">
        <v>56</v>
      </c>
      <c r="B22" s="44">
        <v>66468</v>
      </c>
      <c r="C22" s="44">
        <v>31723</v>
      </c>
    </row>
    <row r="23" spans="1:3">
      <c r="A23" s="45"/>
      <c r="B23" s="46"/>
      <c r="C23" s="46"/>
    </row>
    <row r="24" spans="1:3">
      <c r="A24" s="43" t="s">
        <v>57</v>
      </c>
      <c r="B24" s="44">
        <v>780</v>
      </c>
      <c r="C24" s="44">
        <v>41495</v>
      </c>
    </row>
    <row r="25" spans="1:3">
      <c r="A25" s="45"/>
      <c r="B25" s="46"/>
      <c r="C25" s="46"/>
    </row>
    <row r="26" spans="1:3">
      <c r="A26" s="43" t="s">
        <v>58</v>
      </c>
      <c r="B26" s="44">
        <v>43254</v>
      </c>
      <c r="C26" s="44">
        <v>47681</v>
      </c>
    </row>
    <row r="27" spans="1:3">
      <c r="A27" s="45"/>
      <c r="B27" s="46"/>
      <c r="C27" s="46"/>
    </row>
    <row r="28" spans="1:3">
      <c r="A28" s="43" t="s">
        <v>59</v>
      </c>
      <c r="B28" s="44">
        <v>22156</v>
      </c>
      <c r="C28" s="44">
        <v>45591</v>
      </c>
    </row>
    <row r="29" spans="1:3">
      <c r="A29" s="45"/>
      <c r="B29" s="46"/>
      <c r="C29" s="46"/>
    </row>
    <row r="30" spans="1:3">
      <c r="A30" s="43" t="s">
        <v>60</v>
      </c>
      <c r="B30" s="44">
        <v>65772</v>
      </c>
      <c r="C30" s="44">
        <v>50621</v>
      </c>
    </row>
    <row r="31" spans="1:3">
      <c r="A31" s="45"/>
      <c r="B31" s="46"/>
      <c r="C31" s="46"/>
    </row>
    <row r="32" spans="1:3">
      <c r="A32" s="43" t="s">
        <v>61</v>
      </c>
      <c r="B32" s="44">
        <v>78730</v>
      </c>
      <c r="C32" s="44">
        <v>37576</v>
      </c>
    </row>
    <row r="33" spans="1:3">
      <c r="A33" s="45"/>
      <c r="B33" s="46"/>
      <c r="C33" s="46"/>
    </row>
    <row r="34" spans="1:3">
      <c r="A34" s="43" t="s">
        <v>62</v>
      </c>
      <c r="B34" s="44">
        <v>940</v>
      </c>
      <c r="C34" s="44">
        <v>47095</v>
      </c>
    </row>
    <row r="35" spans="1:3">
      <c r="A35" s="45"/>
      <c r="B35" s="46"/>
      <c r="C35" s="46"/>
    </row>
    <row r="36" spans="1:3">
      <c r="A36" s="43" t="s">
        <v>63</v>
      </c>
      <c r="B36" s="44">
        <v>94628</v>
      </c>
      <c r="C36" s="44">
        <v>45163</v>
      </c>
    </row>
    <row r="37" spans="1:3">
      <c r="A37" s="45"/>
      <c r="B37" s="46"/>
      <c r="C37" s="46"/>
    </row>
    <row r="38" spans="1:3">
      <c r="A38" s="43" t="s">
        <v>64</v>
      </c>
      <c r="B38" s="44">
        <v>93996</v>
      </c>
      <c r="C38" s="44">
        <v>44862</v>
      </c>
    </row>
    <row r="39" spans="1:3">
      <c r="A39" s="45"/>
      <c r="B39" s="46"/>
      <c r="C39" s="46"/>
    </row>
    <row r="40" spans="1:3">
      <c r="A40" s="43" t="s">
        <v>65</v>
      </c>
      <c r="B40" s="44">
        <v>103442</v>
      </c>
      <c r="C40" s="44">
        <v>49370</v>
      </c>
    </row>
    <row r="41" spans="1:3">
      <c r="A41" s="45"/>
      <c r="B41" s="46"/>
      <c r="C41" s="46"/>
    </row>
    <row r="42" spans="1:3">
      <c r="A42" s="43" t="s">
        <v>66</v>
      </c>
      <c r="B42" s="44">
        <v>70396</v>
      </c>
      <c r="C42" s="44">
        <v>33598</v>
      </c>
    </row>
    <row r="43" spans="1:3">
      <c r="A43" s="45"/>
      <c r="B43" s="46"/>
      <c r="C43" s="46"/>
    </row>
    <row r="44" spans="1:3">
      <c r="A44" s="43" t="s">
        <v>67</v>
      </c>
      <c r="B44" s="44">
        <v>38836</v>
      </c>
      <c r="C44" s="44">
        <v>48521</v>
      </c>
    </row>
    <row r="45" spans="1:3">
      <c r="A45" s="45"/>
      <c r="B45" s="46"/>
      <c r="C45" s="46"/>
    </row>
    <row r="46" spans="1:3">
      <c r="A46" s="43" t="s">
        <v>68</v>
      </c>
      <c r="B46" s="44">
        <v>78420</v>
      </c>
      <c r="C46" s="44">
        <v>37428</v>
      </c>
    </row>
    <row r="47" spans="1:3">
      <c r="A47" s="45"/>
      <c r="B47" s="46"/>
      <c r="C47" s="46"/>
    </row>
    <row r="48" spans="1:3">
      <c r="A48" s="43" t="s">
        <v>69</v>
      </c>
      <c r="B48" s="44">
        <v>120176</v>
      </c>
      <c r="C48" s="44">
        <v>57357</v>
      </c>
    </row>
    <row r="49" spans="1:3">
      <c r="A49" s="45"/>
      <c r="B49" s="46"/>
      <c r="C49" s="46"/>
    </row>
    <row r="50" spans="1:3">
      <c r="A50" s="43" t="s">
        <v>70</v>
      </c>
      <c r="B50" s="44">
        <v>44986</v>
      </c>
      <c r="C50" s="44">
        <v>49133</v>
      </c>
    </row>
    <row r="51" spans="1:3">
      <c r="A51" s="45"/>
      <c r="B51" s="46"/>
      <c r="C51" s="46"/>
    </row>
    <row r="52" spans="1:3" ht="63" customHeight="1">
      <c r="A52" s="81" t="s">
        <v>86</v>
      </c>
      <c r="B52" s="81"/>
      <c r="C52" s="81"/>
    </row>
    <row r="53" spans="1:3">
      <c r="A53" s="48"/>
      <c r="B53" s="48"/>
      <c r="C53" s="48"/>
    </row>
    <row r="54" spans="1:3">
      <c r="A54" s="48"/>
      <c r="B54" s="48"/>
      <c r="C54" s="48"/>
    </row>
    <row r="55" spans="1:3">
      <c r="A55" s="48"/>
      <c r="B55" s="48"/>
      <c r="C55" s="48"/>
    </row>
  </sheetData>
  <mergeCells count="4">
    <mergeCell ref="A3:C3"/>
    <mergeCell ref="A2:C2"/>
    <mergeCell ref="A52:C52"/>
    <mergeCell ref="A1:C1"/>
  </mergeCells>
  <phoneticPr fontId="1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51"/>
  <sheetViews>
    <sheetView tabSelected="1" topLeftCell="A4" workbookViewId="0">
      <selection activeCell="Q9" sqref="Q9"/>
    </sheetView>
  </sheetViews>
  <sheetFormatPr baseColWidth="10" defaultRowHeight="12.75"/>
  <cols>
    <col min="1" max="1" width="30.140625" customWidth="1"/>
    <col min="2" max="3" width="20.7109375" style="49" customWidth="1"/>
    <col min="4" max="4" width="32.42578125" style="49" customWidth="1"/>
  </cols>
  <sheetData>
    <row r="1" spans="1:4">
      <c r="A1" s="84" t="s">
        <v>85</v>
      </c>
      <c r="B1" s="84"/>
      <c r="C1" s="84"/>
      <c r="D1" s="84"/>
    </row>
    <row r="3" spans="1:4">
      <c r="A3" s="84" t="s">
        <v>91</v>
      </c>
      <c r="B3" s="84"/>
      <c r="C3" s="84"/>
      <c r="D3" s="84"/>
    </row>
    <row r="5" spans="1:4" ht="77.25" customHeight="1">
      <c r="B5" s="85" t="s">
        <v>89</v>
      </c>
      <c r="C5" s="86"/>
      <c r="D5" s="51" t="s">
        <v>90</v>
      </c>
    </row>
    <row r="6" spans="1:4" s="50" customFormat="1" ht="25.5" customHeight="1">
      <c r="B6" s="52" t="s">
        <v>87</v>
      </c>
      <c r="C6" s="52" t="s">
        <v>88</v>
      </c>
      <c r="D6" s="53" t="s">
        <v>35</v>
      </c>
    </row>
    <row r="7" spans="1:4">
      <c r="A7" s="43" t="s">
        <v>48</v>
      </c>
      <c r="B7" s="44">
        <v>0</v>
      </c>
      <c r="C7" s="44">
        <v>43539</v>
      </c>
      <c r="D7" s="44">
        <v>880</v>
      </c>
    </row>
    <row r="8" spans="1:4">
      <c r="A8" s="54"/>
      <c r="B8" s="55"/>
      <c r="C8" s="55"/>
      <c r="D8" s="55"/>
    </row>
    <row r="9" spans="1:4">
      <c r="A9" s="43" t="s">
        <v>49</v>
      </c>
      <c r="B9" s="44">
        <v>40542</v>
      </c>
      <c r="C9" s="44">
        <v>38699</v>
      </c>
      <c r="D9" s="44">
        <v>40542</v>
      </c>
    </row>
    <row r="10" spans="1:4">
      <c r="A10" s="54"/>
      <c r="B10" s="55"/>
      <c r="C10" s="55"/>
      <c r="D10" s="55"/>
    </row>
    <row r="11" spans="1:4">
      <c r="A11" s="43" t="s">
        <v>50</v>
      </c>
      <c r="B11" s="44">
        <v>39384</v>
      </c>
      <c r="C11" s="44">
        <v>37594</v>
      </c>
      <c r="D11" s="44">
        <v>39384</v>
      </c>
    </row>
    <row r="12" spans="1:4">
      <c r="A12" s="54"/>
      <c r="B12" s="55"/>
      <c r="C12" s="55"/>
      <c r="D12" s="55"/>
    </row>
    <row r="13" spans="1:4">
      <c r="A13" s="43" t="s">
        <v>51</v>
      </c>
      <c r="B13" s="44">
        <v>0</v>
      </c>
      <c r="C13" s="44">
        <v>43214</v>
      </c>
      <c r="D13" s="44">
        <v>820</v>
      </c>
    </row>
    <row r="14" spans="1:4">
      <c r="A14" s="54"/>
      <c r="B14" s="55"/>
      <c r="C14" s="55"/>
      <c r="D14" s="55"/>
    </row>
    <row r="15" spans="1:4">
      <c r="A15" s="43" t="s">
        <v>52</v>
      </c>
      <c r="B15" s="44">
        <v>0</v>
      </c>
      <c r="C15" s="44">
        <v>46734</v>
      </c>
      <c r="D15" s="44">
        <v>900</v>
      </c>
    </row>
    <row r="16" spans="1:4">
      <c r="A16" s="54"/>
      <c r="B16" s="55"/>
      <c r="C16" s="55"/>
      <c r="D16" s="55"/>
    </row>
    <row r="17" spans="1:4">
      <c r="A17" s="43" t="s">
        <v>53</v>
      </c>
      <c r="B17" s="44">
        <v>37080</v>
      </c>
      <c r="C17" s="44">
        <v>55785</v>
      </c>
      <c r="D17" s="44">
        <v>37460</v>
      </c>
    </row>
    <row r="18" spans="1:4">
      <c r="A18" s="54"/>
      <c r="B18" s="55"/>
      <c r="C18" s="55"/>
      <c r="D18" s="55"/>
    </row>
    <row r="19" spans="1:4">
      <c r="A19" s="43" t="s">
        <v>54</v>
      </c>
      <c r="B19" s="44">
        <v>40340</v>
      </c>
      <c r="C19" s="44">
        <v>38507</v>
      </c>
      <c r="D19" s="44">
        <v>40340</v>
      </c>
    </row>
    <row r="20" spans="1:4">
      <c r="A20" s="54"/>
      <c r="B20" s="55"/>
      <c r="C20" s="55"/>
      <c r="D20" s="55"/>
    </row>
    <row r="21" spans="1:4">
      <c r="A21" s="43" t="s">
        <v>55</v>
      </c>
      <c r="B21" s="44">
        <v>59193</v>
      </c>
      <c r="C21" s="44">
        <v>56503</v>
      </c>
      <c r="D21" s="44">
        <v>59193</v>
      </c>
    </row>
    <row r="22" spans="1:4">
      <c r="A22" s="54"/>
      <c r="B22" s="55"/>
      <c r="C22" s="55"/>
      <c r="D22" s="55"/>
    </row>
    <row r="23" spans="1:4">
      <c r="A23" s="43" t="s">
        <v>56</v>
      </c>
      <c r="B23" s="44">
        <v>33234</v>
      </c>
      <c r="C23" s="44">
        <v>31723</v>
      </c>
      <c r="D23" s="44">
        <v>33234</v>
      </c>
    </row>
    <row r="24" spans="1:4">
      <c r="A24" s="54"/>
      <c r="B24" s="55"/>
      <c r="C24" s="55"/>
      <c r="D24" s="55"/>
    </row>
    <row r="25" spans="1:4">
      <c r="A25" s="43" t="s">
        <v>57</v>
      </c>
      <c r="B25" s="44">
        <v>0</v>
      </c>
      <c r="C25" s="44">
        <v>41495</v>
      </c>
      <c r="D25" s="44">
        <v>780</v>
      </c>
    </row>
    <row r="26" spans="1:4">
      <c r="A26" s="54"/>
      <c r="B26" s="55"/>
      <c r="C26" s="55"/>
      <c r="D26" s="55"/>
    </row>
    <row r="27" spans="1:4">
      <c r="A27" s="43" t="s">
        <v>58</v>
      </c>
      <c r="B27" s="44">
        <v>21357</v>
      </c>
      <c r="C27" s="44">
        <v>47681</v>
      </c>
      <c r="D27" s="44">
        <v>21897</v>
      </c>
    </row>
    <row r="28" spans="1:4">
      <c r="A28" s="54"/>
      <c r="B28" s="55"/>
      <c r="C28" s="55"/>
      <c r="D28" s="55"/>
    </row>
    <row r="29" spans="1:4">
      <c r="A29" s="43" t="s">
        <v>59</v>
      </c>
      <c r="B29" s="44">
        <v>10728</v>
      </c>
      <c r="C29" s="44">
        <v>45591</v>
      </c>
      <c r="D29" s="44">
        <v>11428</v>
      </c>
    </row>
    <row r="30" spans="1:4">
      <c r="A30" s="54"/>
      <c r="B30" s="55"/>
      <c r="C30" s="55"/>
      <c r="D30" s="55"/>
    </row>
    <row r="31" spans="1:4">
      <c r="A31" s="43" t="s">
        <v>60</v>
      </c>
      <c r="B31" s="44">
        <v>32686</v>
      </c>
      <c r="C31" s="44">
        <v>50621</v>
      </c>
      <c r="D31" s="44">
        <v>33086</v>
      </c>
    </row>
    <row r="32" spans="1:4">
      <c r="A32" s="54"/>
      <c r="B32" s="55"/>
      <c r="C32" s="55"/>
      <c r="D32" s="55"/>
    </row>
    <row r="33" spans="1:4">
      <c r="A33" s="43" t="s">
        <v>61</v>
      </c>
      <c r="B33" s="44">
        <v>39365</v>
      </c>
      <c r="C33" s="44">
        <v>37576</v>
      </c>
      <c r="D33" s="44">
        <v>39365</v>
      </c>
    </row>
    <row r="34" spans="1:4">
      <c r="A34" s="54"/>
      <c r="B34" s="55"/>
      <c r="C34" s="55"/>
      <c r="D34" s="55"/>
    </row>
    <row r="35" spans="1:4">
      <c r="A35" s="43" t="s">
        <v>62</v>
      </c>
      <c r="B35" s="44">
        <v>0</v>
      </c>
      <c r="C35" s="44">
        <v>47095</v>
      </c>
      <c r="D35" s="44">
        <v>940</v>
      </c>
    </row>
    <row r="36" spans="1:4">
      <c r="A36" s="54"/>
      <c r="B36" s="55"/>
      <c r="C36" s="55"/>
      <c r="D36" s="55"/>
    </row>
    <row r="37" spans="1:4">
      <c r="A37" s="43" t="s">
        <v>63</v>
      </c>
      <c r="B37" s="44">
        <v>47314</v>
      </c>
      <c r="C37" s="44">
        <v>45163</v>
      </c>
      <c r="D37" s="44">
        <v>47314</v>
      </c>
    </row>
    <row r="38" spans="1:4">
      <c r="A38" s="54"/>
      <c r="B38" s="55"/>
      <c r="C38" s="55"/>
      <c r="D38" s="55"/>
    </row>
    <row r="39" spans="1:4">
      <c r="A39" s="43" t="s">
        <v>64</v>
      </c>
      <c r="B39" s="44">
        <v>46998</v>
      </c>
      <c r="C39" s="44">
        <v>44862</v>
      </c>
      <c r="D39" s="44">
        <v>46998</v>
      </c>
    </row>
    <row r="40" spans="1:4">
      <c r="A40" s="54"/>
      <c r="B40" s="55"/>
      <c r="C40" s="55"/>
      <c r="D40" s="55"/>
    </row>
    <row r="41" spans="1:4">
      <c r="A41" s="43" t="s">
        <v>65</v>
      </c>
      <c r="B41" s="44">
        <v>51721</v>
      </c>
      <c r="C41" s="44">
        <v>49370</v>
      </c>
      <c r="D41" s="44">
        <v>51721</v>
      </c>
    </row>
    <row r="42" spans="1:4">
      <c r="A42" s="54"/>
      <c r="B42" s="55"/>
      <c r="C42" s="55"/>
      <c r="D42" s="55"/>
    </row>
    <row r="43" spans="1:4">
      <c r="A43" s="43" t="s">
        <v>66</v>
      </c>
      <c r="B43" s="44">
        <v>35198</v>
      </c>
      <c r="C43" s="44">
        <v>33598</v>
      </c>
      <c r="D43" s="44">
        <v>35198</v>
      </c>
    </row>
    <row r="44" spans="1:4">
      <c r="A44" s="54"/>
      <c r="B44" s="55"/>
      <c r="C44" s="55"/>
      <c r="D44" s="55"/>
    </row>
    <row r="45" spans="1:4">
      <c r="A45" s="43" t="s">
        <v>67</v>
      </c>
      <c r="B45" s="44">
        <v>19098</v>
      </c>
      <c r="C45" s="44">
        <v>48521</v>
      </c>
      <c r="D45" s="44">
        <v>19738</v>
      </c>
    </row>
    <row r="46" spans="1:4">
      <c r="A46" s="54"/>
      <c r="B46" s="55"/>
      <c r="C46" s="55"/>
      <c r="D46" s="55"/>
    </row>
    <row r="47" spans="1:4">
      <c r="A47" s="43" t="s">
        <v>68</v>
      </c>
      <c r="B47" s="44">
        <v>39210</v>
      </c>
      <c r="C47" s="44">
        <v>37428</v>
      </c>
      <c r="D47" s="44">
        <v>39210</v>
      </c>
    </row>
    <row r="48" spans="1:4">
      <c r="A48" s="54"/>
      <c r="B48" s="55"/>
      <c r="C48" s="55"/>
      <c r="D48" s="55"/>
    </row>
    <row r="49" spans="1:4">
      <c r="A49" s="43" t="s">
        <v>69</v>
      </c>
      <c r="B49" s="44">
        <v>60088</v>
      </c>
      <c r="C49" s="44">
        <v>57357</v>
      </c>
      <c r="D49" s="44">
        <v>60088</v>
      </c>
    </row>
    <row r="50" spans="1:4">
      <c r="A50" s="54"/>
      <c r="B50" s="55"/>
      <c r="C50" s="55"/>
      <c r="D50" s="55"/>
    </row>
    <row r="51" spans="1:4">
      <c r="A51" s="43" t="s">
        <v>70</v>
      </c>
      <c r="B51" s="44">
        <v>22203</v>
      </c>
      <c r="C51" s="44">
        <v>49133</v>
      </c>
      <c r="D51" s="44">
        <v>22783</v>
      </c>
    </row>
  </sheetData>
  <mergeCells count="3">
    <mergeCell ref="A1:D1"/>
    <mergeCell ref="B5:C5"/>
    <mergeCell ref="A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Qté</vt:lpstr>
      <vt:lpstr>Détail par canton</vt:lpstr>
      <vt:lpstr>Détai par routeur</vt:lpstr>
    </vt:vector>
  </TitlesOfParts>
  <Company>MINISTERE INTERIEUR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samsonpi</cp:lastModifiedBy>
  <cp:lastPrinted>2021-04-22T09:03:33Z</cp:lastPrinted>
  <dcterms:created xsi:type="dcterms:W3CDTF">2015-01-19T15:18:46Z</dcterms:created>
  <dcterms:modified xsi:type="dcterms:W3CDTF">2021-04-26T10:07:47Z</dcterms:modified>
</cp:coreProperties>
</file>