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<sst xmlns="http://schemas.openxmlformats.org/spreadsheetml/2006/main" count="45" uniqueCount="44">
  <si>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Commune</t>
  </si>
  <si>
    <t>Nombre d'électeurs</t>
  </si>
  <si>
    <t>A LIVRER CHEZ KOBA
Route de Neuilly-sous-Clermont
60290 RANTIGNY</t>
  </si>
  <si>
    <t>A LIVRER CHEZ
ELOMAG-FRANCEROUTAGE
Parc de Pontillault
Rue de Strasbourg
77340 PONTAULT-COMBAULT</t>
  </si>
  <si>
    <t>PF</t>
  </si>
  <si>
    <t>BV</t>
  </si>
  <si>
    <t>Antony</t>
  </si>
  <si>
    <t>Asnières-sur-Seine</t>
  </si>
  <si>
    <t>Bagneux</t>
  </si>
  <si>
    <t>Bois-Colombes</t>
  </si>
  <si>
    <t>Boulogne-Billancourt</t>
  </si>
  <si>
    <t>Bourg-la-Reine</t>
  </si>
  <si>
    <t>Châtenay-Malabry</t>
  </si>
  <si>
    <t>Châtillon</t>
  </si>
  <si>
    <t>Chaville</t>
  </si>
  <si>
    <t>Clamart</t>
  </si>
  <si>
    <t>Clichy</t>
  </si>
  <si>
    <t>Colombes</t>
  </si>
  <si>
    <t>Courbevoie</t>
  </si>
  <si>
    <t>Fontenay-aux-Roses</t>
  </si>
  <si>
    <t>Garches</t>
  </si>
  <si>
    <t>Gennevilliers</t>
  </si>
  <si>
    <t>Issy-les-Moulineaux</t>
  </si>
  <si>
    <t>La Garenne-Colombes</t>
  </si>
  <si>
    <t>Le Plessis-Robinson</t>
  </si>
  <si>
    <t>Levallois-Perret</t>
  </si>
  <si>
    <t>Malakoff</t>
  </si>
  <si>
    <t>Marnes-la-Coquette</t>
  </si>
  <si>
    <t>Meudon</t>
  </si>
  <si>
    <t>Montrouge</t>
  </si>
  <si>
    <t>Nanterre</t>
  </si>
  <si>
    <t>Neuilly-sur-Seine</t>
  </si>
  <si>
    <t>Puteaux</t>
  </si>
  <si>
    <t>Rueil-Malmaison</t>
  </si>
  <si>
    <t>Saint-Cloud</t>
  </si>
  <si>
    <t>Sceaux</t>
  </si>
  <si>
    <t>Sèvres</t>
  </si>
  <si>
    <t>Suresnes</t>
  </si>
  <si>
    <t>Vanves</t>
  </si>
  <si>
    <t>Vaucresson</t>
  </si>
  <si>
    <t>Ville-d'Avray</t>
  </si>
  <si>
    <t>Villeneuve-la-Garenne</t>
  </si>
  <si>
    <t>Total général</t>
  </si>
  <si>
    <t>Communes équipées de Machines à voter (pas de BV pour la mise sous pli et 20 bulletins par bureaux de vote pour le colisage)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</si>
</sst>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0" fillId="0" borderId="1" xfId="0" applyFont="1" applyBorder="1" applyAlignment="1">
      <alignment horizontal="left" vertical="center"/>
    </xf>
    <xf numFmtId="164" fontId="0" fillId="0" borderId="2" xfId="0" applyFont="1" applyBorder="1" applyAlignment="1">
      <alignment horizontal="left" vertical="center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2" fillId="2" borderId="8" xfId="20" applyNumberFormat="1" applyFont="1" applyBorder="1" applyAlignment="1" applyProtection="1">
      <alignment/>
      <protection/>
    </xf>
    <xf numFmtId="164" fontId="2" fillId="2" borderId="9" xfId="20" applyNumberFormat="1" applyBorder="1" applyAlignment="1" applyProtection="1">
      <alignment horizontal="center"/>
      <protection/>
    </xf>
    <xf numFmtId="164" fontId="2" fillId="2" borderId="8" xfId="20" applyNumberFormat="1" applyBorder="1" applyAlignment="1" applyProtection="1">
      <alignment horizontal="center"/>
      <protection/>
    </xf>
    <xf numFmtId="164" fontId="2" fillId="2" borderId="10" xfId="20" applyNumberFormat="1" applyBorder="1" applyAlignment="1" applyProtection="1">
      <alignment horizontal="center"/>
      <protection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2" fillId="2" borderId="11" xfId="20" applyNumberFormat="1" applyFont="1" applyBorder="1" applyAlignment="1" applyProtection="1">
      <alignment/>
      <protection/>
    </xf>
    <xf numFmtId="164" fontId="2" fillId="2" borderId="12" xfId="20" applyNumberFormat="1" applyBorder="1" applyAlignment="1" applyProtection="1">
      <alignment horizontal="center"/>
      <protection/>
    </xf>
    <xf numFmtId="164" fontId="2" fillId="2" borderId="13" xfId="20" applyNumberFormat="1" applyBorder="1" applyAlignment="1" applyProtection="1">
      <alignment horizontal="center"/>
      <protection/>
    </xf>
    <xf numFmtId="164" fontId="2" fillId="2" borderId="15" xfId="20" applyNumberFormat="1" applyBorder="1" applyAlignment="1" applyProtection="1">
      <alignment horizontal="center"/>
      <protection/>
    </xf>
    <xf numFmtId="164" fontId="0" fillId="0" borderId="5" xfId="0" applyFont="1" applyBorder="1" applyAlignment="1">
      <alignment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Alignment="1">
      <alignment/>
    </xf>
    <xf numFmtId="164" fontId="2" fillId="2" borderId="0" xfId="20" applyNumberForma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Satisfaisa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44"/>
  <sheetViews>
    <sheetView tabSelected="1" workbookViewId="0" topLeftCell="A1">
      <selection activeCell="F42" sqref="F42"/>
    </sheetView>
  </sheetViews>
  <sheetFormatPr defaultColWidth="10.28125" defaultRowHeight="15"/>
  <cols>
    <col min="1" max="1" width="11.00390625" style="0" customWidth="1"/>
    <col min="2" max="2" width="21.57421875" style="0" customWidth="1"/>
    <col min="3" max="3" width="18.7109375" style="0" customWidth="1"/>
    <col min="4" max="5" width="20.7109375" style="0" customWidth="1"/>
    <col min="6" max="6" width="30.7109375" style="0" customWidth="1"/>
    <col min="7" max="16384" width="11.00390625" style="0" customWidth="1"/>
  </cols>
  <sheetData>
    <row r="1" ht="15.75"/>
    <row r="2" spans="2:6" ht="75" customHeight="1">
      <c r="B2" s="1" t="s">
        <v>0</v>
      </c>
      <c r="C2" s="2" t="s">
        <v>1</v>
      </c>
      <c r="D2" s="3" t="s">
        <v>2</v>
      </c>
      <c r="E2" s="3"/>
      <c r="F2" s="4" t="s">
        <v>3</v>
      </c>
    </row>
    <row r="3" spans="2:6" ht="15.75">
      <c r="B3" s="1"/>
      <c r="C3" s="2"/>
      <c r="D3" s="5" t="s">
        <v>4</v>
      </c>
      <c r="E3" s="6" t="s">
        <v>5</v>
      </c>
      <c r="F3" s="7" t="s">
        <v>5</v>
      </c>
    </row>
    <row r="4" spans="2:6" ht="15">
      <c r="B4" s="8" t="s">
        <v>6</v>
      </c>
      <c r="C4" s="9">
        <v>41465</v>
      </c>
      <c r="D4" s="10">
        <f aca="true" t="shared" si="0" ref="D4:D40">ROUNDUP(C4*5/100+C4,0)</f>
        <v>43539</v>
      </c>
      <c r="E4" s="11">
        <v>0</v>
      </c>
      <c r="F4" s="11">
        <f>44*20</f>
        <v>880</v>
      </c>
    </row>
    <row r="5" spans="2:6" ht="15">
      <c r="B5" s="12" t="s">
        <v>7</v>
      </c>
      <c r="C5" s="13">
        <v>46608</v>
      </c>
      <c r="D5" s="14">
        <f t="shared" si="0"/>
        <v>48939</v>
      </c>
      <c r="E5" s="15">
        <f aca="true" t="shared" si="1" ref="E5:E6">ROUNDUP(C5*10/100+C5,0)</f>
        <v>51269</v>
      </c>
      <c r="F5" s="15">
        <f aca="true" t="shared" si="2" ref="F5:F6">E5</f>
        <v>51269</v>
      </c>
    </row>
    <row r="6" spans="2:6" ht="15">
      <c r="B6" s="12" t="s">
        <v>8</v>
      </c>
      <c r="C6" s="13">
        <v>22467</v>
      </c>
      <c r="D6" s="14">
        <f t="shared" si="0"/>
        <v>23591</v>
      </c>
      <c r="E6" s="15">
        <f t="shared" si="1"/>
        <v>24714</v>
      </c>
      <c r="F6" s="15">
        <f t="shared" si="2"/>
        <v>24714</v>
      </c>
    </row>
    <row r="7" spans="2:6" ht="15">
      <c r="B7" s="16" t="s">
        <v>9</v>
      </c>
      <c r="C7" s="17">
        <v>17682</v>
      </c>
      <c r="D7" s="18">
        <f t="shared" si="0"/>
        <v>18567</v>
      </c>
      <c r="E7" s="19">
        <v>0</v>
      </c>
      <c r="F7" s="19">
        <f>18*20</f>
        <v>360</v>
      </c>
    </row>
    <row r="8" spans="2:6" ht="15">
      <c r="B8" s="16" t="s">
        <v>10</v>
      </c>
      <c r="C8" s="17">
        <v>70658</v>
      </c>
      <c r="D8" s="18">
        <f t="shared" si="0"/>
        <v>74191</v>
      </c>
      <c r="E8" s="19">
        <v>0</v>
      </c>
      <c r="F8" s="19">
        <f>70*20</f>
        <v>1400</v>
      </c>
    </row>
    <row r="9" spans="2:6" ht="15">
      <c r="B9" s="12" t="s">
        <v>11</v>
      </c>
      <c r="C9" s="13">
        <v>13336</v>
      </c>
      <c r="D9" s="14">
        <f t="shared" si="0"/>
        <v>14003</v>
      </c>
      <c r="E9" s="15">
        <f>ROUNDUP(C9*10/100+C9,0)</f>
        <v>14670</v>
      </c>
      <c r="F9" s="15">
        <f>E9</f>
        <v>14670</v>
      </c>
    </row>
    <row r="10" spans="2:6" ht="15">
      <c r="B10" s="16" t="s">
        <v>12</v>
      </c>
      <c r="C10" s="17">
        <v>19419</v>
      </c>
      <c r="D10" s="18">
        <f t="shared" si="0"/>
        <v>20390</v>
      </c>
      <c r="E10" s="19">
        <v>0</v>
      </c>
      <c r="F10" s="19">
        <f>19*20</f>
        <v>380</v>
      </c>
    </row>
    <row r="11" spans="2:6" ht="15">
      <c r="B11" s="12" t="s">
        <v>13</v>
      </c>
      <c r="C11" s="13">
        <v>21466</v>
      </c>
      <c r="D11" s="14">
        <f t="shared" si="0"/>
        <v>22540</v>
      </c>
      <c r="E11" s="15">
        <f aca="true" t="shared" si="3" ref="E11:E14">ROUNDUP(C11*10/100+C11,0)</f>
        <v>23613</v>
      </c>
      <c r="F11" s="15">
        <f aca="true" t="shared" si="4" ref="F11:F14">E11</f>
        <v>23613</v>
      </c>
    </row>
    <row r="12" spans="2:6" ht="15">
      <c r="B12" s="12" t="s">
        <v>14</v>
      </c>
      <c r="C12" s="13">
        <v>13350</v>
      </c>
      <c r="D12" s="14">
        <f t="shared" si="0"/>
        <v>14018</v>
      </c>
      <c r="E12" s="15">
        <f t="shared" si="3"/>
        <v>14685</v>
      </c>
      <c r="F12" s="15">
        <f t="shared" si="4"/>
        <v>14685</v>
      </c>
    </row>
    <row r="13" spans="2:6" ht="15">
      <c r="B13" s="12" t="s">
        <v>15</v>
      </c>
      <c r="C13" s="13">
        <v>35788</v>
      </c>
      <c r="D13" s="14">
        <f t="shared" si="0"/>
        <v>37578</v>
      </c>
      <c r="E13" s="15">
        <f t="shared" si="3"/>
        <v>39367</v>
      </c>
      <c r="F13" s="15">
        <f t="shared" si="4"/>
        <v>39367</v>
      </c>
    </row>
    <row r="14" spans="2:6" ht="15">
      <c r="B14" s="12" t="s">
        <v>16</v>
      </c>
      <c r="C14" s="13">
        <v>30212</v>
      </c>
      <c r="D14" s="14">
        <f t="shared" si="0"/>
        <v>31723</v>
      </c>
      <c r="E14" s="15">
        <f t="shared" si="3"/>
        <v>33234</v>
      </c>
      <c r="F14" s="15">
        <f t="shared" si="4"/>
        <v>33234</v>
      </c>
    </row>
    <row r="15" spans="2:6" ht="15">
      <c r="B15" s="16" t="s">
        <v>17</v>
      </c>
      <c r="C15" s="17">
        <v>47831</v>
      </c>
      <c r="D15" s="18">
        <f t="shared" si="0"/>
        <v>50223</v>
      </c>
      <c r="E15" s="19">
        <v>0</v>
      </c>
      <c r="F15" s="19">
        <f>48*20</f>
        <v>960</v>
      </c>
    </row>
    <row r="16" spans="2:6" ht="15">
      <c r="B16" s="16" t="s">
        <v>18</v>
      </c>
      <c r="C16" s="17">
        <v>52163</v>
      </c>
      <c r="D16" s="18">
        <f t="shared" si="0"/>
        <v>54772</v>
      </c>
      <c r="E16" s="19">
        <v>0</v>
      </c>
      <c r="F16" s="19">
        <f>55*20</f>
        <v>1100</v>
      </c>
    </row>
    <row r="17" spans="2:6" ht="15">
      <c r="B17" s="12" t="s">
        <v>19</v>
      </c>
      <c r="C17" s="13">
        <v>15206</v>
      </c>
      <c r="D17" s="14">
        <f t="shared" si="0"/>
        <v>15967</v>
      </c>
      <c r="E17" s="15">
        <f>ROUNDUP(C17*10/100+C17,0)</f>
        <v>16727</v>
      </c>
      <c r="F17" s="15">
        <f>E17</f>
        <v>16727</v>
      </c>
    </row>
    <row r="18" spans="2:6" ht="15">
      <c r="B18" s="16" t="s">
        <v>20</v>
      </c>
      <c r="C18" s="17">
        <v>12936</v>
      </c>
      <c r="D18" s="18">
        <f t="shared" si="0"/>
        <v>13583</v>
      </c>
      <c r="E18" s="19">
        <v>0</v>
      </c>
      <c r="F18" s="19">
        <f>14*20</f>
        <v>280</v>
      </c>
    </row>
    <row r="19" spans="2:6" ht="15">
      <c r="B19" s="12" t="s">
        <v>21</v>
      </c>
      <c r="C19" s="13">
        <v>23229</v>
      </c>
      <c r="D19" s="14">
        <f t="shared" si="0"/>
        <v>24391</v>
      </c>
      <c r="E19" s="15">
        <f>ROUNDUP(C19*10/100+C19,0)</f>
        <v>25552</v>
      </c>
      <c r="F19" s="15">
        <f>E19</f>
        <v>25552</v>
      </c>
    </row>
    <row r="20" spans="2:6" ht="15">
      <c r="B20" s="16" t="s">
        <v>22</v>
      </c>
      <c r="C20" s="17">
        <v>44852</v>
      </c>
      <c r="D20" s="18">
        <f t="shared" si="0"/>
        <v>47095</v>
      </c>
      <c r="E20" s="19">
        <v>0</v>
      </c>
      <c r="F20" s="19">
        <f>47*20</f>
        <v>940</v>
      </c>
    </row>
    <row r="21" spans="2:6" ht="15">
      <c r="B21" s="12" t="s">
        <v>23</v>
      </c>
      <c r="C21" s="13">
        <v>19415</v>
      </c>
      <c r="D21" s="14">
        <f t="shared" si="0"/>
        <v>20386</v>
      </c>
      <c r="E21" s="15">
        <f aca="true" t="shared" si="5" ref="E21:E33">ROUNDUP(C21*10/100+C21,0)</f>
        <v>21357</v>
      </c>
      <c r="F21" s="15">
        <f aca="true" t="shared" si="6" ref="F21:F33">E21</f>
        <v>21357</v>
      </c>
    </row>
    <row r="22" spans="2:6" ht="15">
      <c r="B22" s="12" t="s">
        <v>24</v>
      </c>
      <c r="C22" s="13">
        <v>19385</v>
      </c>
      <c r="D22" s="14">
        <f t="shared" si="0"/>
        <v>20355</v>
      </c>
      <c r="E22" s="15">
        <f t="shared" si="5"/>
        <v>21324</v>
      </c>
      <c r="F22" s="15">
        <f t="shared" si="6"/>
        <v>21324</v>
      </c>
    </row>
    <row r="23" spans="2:6" ht="15">
      <c r="B23" s="12" t="s">
        <v>25</v>
      </c>
      <c r="C23" s="13">
        <v>43012</v>
      </c>
      <c r="D23" s="14">
        <f t="shared" si="0"/>
        <v>45163</v>
      </c>
      <c r="E23" s="15">
        <f t="shared" si="5"/>
        <v>47314</v>
      </c>
      <c r="F23" s="15">
        <f t="shared" si="6"/>
        <v>47314</v>
      </c>
    </row>
    <row r="24" spans="2:6" ht="15">
      <c r="B24" s="12" t="s">
        <v>26</v>
      </c>
      <c r="C24" s="13">
        <v>18153</v>
      </c>
      <c r="D24" s="14">
        <f t="shared" si="0"/>
        <v>19061</v>
      </c>
      <c r="E24" s="15">
        <f t="shared" si="5"/>
        <v>19969</v>
      </c>
      <c r="F24" s="15">
        <f t="shared" si="6"/>
        <v>19969</v>
      </c>
    </row>
    <row r="25" spans="2:6" ht="15">
      <c r="B25" s="12" t="s">
        <v>27</v>
      </c>
      <c r="C25" s="13">
        <v>1230</v>
      </c>
      <c r="D25" s="14">
        <f t="shared" si="0"/>
        <v>1292</v>
      </c>
      <c r="E25" s="15">
        <f t="shared" si="5"/>
        <v>1353</v>
      </c>
      <c r="F25" s="15">
        <f t="shared" si="6"/>
        <v>1353</v>
      </c>
    </row>
    <row r="26" spans="2:6" ht="15">
      <c r="B26" s="12" t="s">
        <v>28</v>
      </c>
      <c r="C26" s="13">
        <v>29375</v>
      </c>
      <c r="D26" s="14">
        <f t="shared" si="0"/>
        <v>30844</v>
      </c>
      <c r="E26" s="15">
        <f t="shared" si="5"/>
        <v>32313</v>
      </c>
      <c r="F26" s="15">
        <f t="shared" si="6"/>
        <v>32313</v>
      </c>
    </row>
    <row r="27" spans="2:6" ht="15">
      <c r="B27" s="12" t="s">
        <v>29</v>
      </c>
      <c r="C27" s="13">
        <v>28865</v>
      </c>
      <c r="D27" s="14">
        <f t="shared" si="0"/>
        <v>30309</v>
      </c>
      <c r="E27" s="15">
        <f t="shared" si="5"/>
        <v>31752</v>
      </c>
      <c r="F27" s="15">
        <f t="shared" si="6"/>
        <v>31752</v>
      </c>
    </row>
    <row r="28" spans="2:6" ht="15">
      <c r="B28" s="12" t="s">
        <v>30</v>
      </c>
      <c r="C28" s="13">
        <v>49359</v>
      </c>
      <c r="D28" s="14">
        <f t="shared" si="0"/>
        <v>51827</v>
      </c>
      <c r="E28" s="15">
        <f t="shared" si="5"/>
        <v>54295</v>
      </c>
      <c r="F28" s="15">
        <f t="shared" si="6"/>
        <v>54295</v>
      </c>
    </row>
    <row r="29" spans="2:6" ht="15">
      <c r="B29" s="12" t="s">
        <v>31</v>
      </c>
      <c r="C29" s="13">
        <v>35645</v>
      </c>
      <c r="D29" s="14">
        <f t="shared" si="0"/>
        <v>37428</v>
      </c>
      <c r="E29" s="15">
        <f t="shared" si="5"/>
        <v>39210</v>
      </c>
      <c r="F29" s="15">
        <f t="shared" si="6"/>
        <v>39210</v>
      </c>
    </row>
    <row r="30" spans="2:6" ht="15">
      <c r="B30" s="12" t="s">
        <v>32</v>
      </c>
      <c r="C30" s="13">
        <v>29714</v>
      </c>
      <c r="D30" s="14">
        <f t="shared" si="0"/>
        <v>31200</v>
      </c>
      <c r="E30" s="15">
        <f t="shared" si="5"/>
        <v>32686</v>
      </c>
      <c r="F30" s="15">
        <f t="shared" si="6"/>
        <v>32686</v>
      </c>
    </row>
    <row r="31" spans="2:6" ht="15">
      <c r="B31" s="12" t="s">
        <v>33</v>
      </c>
      <c r="C31" s="13">
        <v>54625</v>
      </c>
      <c r="D31" s="14">
        <f t="shared" si="0"/>
        <v>57357</v>
      </c>
      <c r="E31" s="15">
        <f t="shared" si="5"/>
        <v>60088</v>
      </c>
      <c r="F31" s="15">
        <f t="shared" si="6"/>
        <v>60088</v>
      </c>
    </row>
    <row r="32" spans="2:6" ht="15">
      <c r="B32" s="12" t="s">
        <v>34</v>
      </c>
      <c r="C32" s="13">
        <v>18954</v>
      </c>
      <c r="D32" s="14">
        <f t="shared" si="0"/>
        <v>19902</v>
      </c>
      <c r="E32" s="15">
        <f t="shared" si="5"/>
        <v>20850</v>
      </c>
      <c r="F32" s="15">
        <f t="shared" si="6"/>
        <v>20850</v>
      </c>
    </row>
    <row r="33" spans="2:6" ht="15">
      <c r="B33" s="12" t="s">
        <v>35</v>
      </c>
      <c r="C33" s="13">
        <v>14323</v>
      </c>
      <c r="D33" s="14">
        <f t="shared" si="0"/>
        <v>15040</v>
      </c>
      <c r="E33" s="15">
        <f t="shared" si="5"/>
        <v>15756</v>
      </c>
      <c r="F33" s="15">
        <f t="shared" si="6"/>
        <v>15756</v>
      </c>
    </row>
    <row r="34" spans="2:6" ht="15">
      <c r="B34" s="16" t="s">
        <v>36</v>
      </c>
      <c r="C34" s="17">
        <v>15005</v>
      </c>
      <c r="D34" s="18">
        <f t="shared" si="0"/>
        <v>15756</v>
      </c>
      <c r="E34" s="19">
        <v>0</v>
      </c>
      <c r="F34" s="19">
        <f>16*20</f>
        <v>320</v>
      </c>
    </row>
    <row r="35" spans="2:6" ht="15">
      <c r="B35" s="16" t="s">
        <v>37</v>
      </c>
      <c r="C35" s="17">
        <v>28848</v>
      </c>
      <c r="D35" s="18">
        <f t="shared" si="0"/>
        <v>30291</v>
      </c>
      <c r="E35" s="19">
        <v>0</v>
      </c>
      <c r="F35" s="19">
        <f>32*20</f>
        <v>640</v>
      </c>
    </row>
    <row r="36" spans="2:6" ht="15">
      <c r="B36" s="12" t="s">
        <v>38</v>
      </c>
      <c r="C36" s="13">
        <v>18023</v>
      </c>
      <c r="D36" s="14">
        <f t="shared" si="0"/>
        <v>18925</v>
      </c>
      <c r="E36" s="15">
        <f>ROUNDUP(C36*10/100+C36,0)</f>
        <v>19826</v>
      </c>
      <c r="F36" s="15">
        <f>E36</f>
        <v>19826</v>
      </c>
    </row>
    <row r="37" spans="2:6" ht="15">
      <c r="B37" s="16" t="s">
        <v>39</v>
      </c>
      <c r="C37" s="17">
        <v>6222</v>
      </c>
      <c r="D37" s="18">
        <f t="shared" si="0"/>
        <v>6534</v>
      </c>
      <c r="E37" s="19">
        <v>0</v>
      </c>
      <c r="F37" s="19">
        <f>6*20</f>
        <v>120</v>
      </c>
    </row>
    <row r="38" spans="2:6" ht="15">
      <c r="B38" s="16" t="s">
        <v>40</v>
      </c>
      <c r="C38" s="17">
        <v>7449</v>
      </c>
      <c r="D38" s="18">
        <f t="shared" si="0"/>
        <v>7822</v>
      </c>
      <c r="E38" s="19">
        <v>0</v>
      </c>
      <c r="F38" s="19">
        <f>9*20</f>
        <v>180</v>
      </c>
    </row>
    <row r="39" spans="2:6" ht="15">
      <c r="B39" s="12" t="s">
        <v>41</v>
      </c>
      <c r="C39" s="13">
        <v>12557</v>
      </c>
      <c r="D39" s="14">
        <f t="shared" si="0"/>
        <v>13185</v>
      </c>
      <c r="E39" s="15">
        <f>ROUNDUP(C39*10/100+C39,0)</f>
        <v>13813</v>
      </c>
      <c r="F39" s="15">
        <f>E39</f>
        <v>13813</v>
      </c>
    </row>
    <row r="40" spans="2:6" ht="15.75">
      <c r="B40" s="20" t="s">
        <v>42</v>
      </c>
      <c r="C40" s="21">
        <v>978827</v>
      </c>
      <c r="D40" s="22">
        <f t="shared" si="0"/>
        <v>1027769</v>
      </c>
      <c r="E40" s="23">
        <f>SUM(E4:E39)</f>
        <v>675737</v>
      </c>
      <c r="F40" s="23">
        <f>SUM(F4:F39)</f>
        <v>683297</v>
      </c>
    </row>
    <row r="42" ht="15">
      <c r="F42" s="24"/>
    </row>
    <row r="44" spans="4:5" ht="15">
      <c r="D44" s="25"/>
      <c r="E44" t="s">
        <v>43</v>
      </c>
    </row>
  </sheetData>
  <sheetProtection selectLockedCells="1" selectUnlockedCells="1"/>
  <mergeCells count="3">
    <mergeCell ref="B2:B3"/>
    <mergeCell ref="C2:C3"/>
    <mergeCell ref="D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2021-05-19T10:37:21Z</dcterms:created>
  <cp:category/>
  <cp:version/>
  <cp:contentType/>
  <cp:contentStatus/>
  <cp:revision>1</cp:revision>
</cp:coreProperties>
</file>